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-108" yWindow="-108" windowWidth="23256" windowHeight="12456" tabRatio="600" firstSheet="3" activeTab="6" autoFilterDateGrouping="1"/>
  </bookViews>
  <sheets>
    <sheet name="Capa" sheetId="1" state="visible" r:id="rId1"/>
    <sheet name="Demonstrativo_Pagamento" sheetId="2" state="visible" r:id="rId2"/>
    <sheet name="Informacoes_Carteira" sheetId="3" state="visible" r:id="rId3"/>
    <sheet name="Informacao ao Investidor" sheetId="4" state="visible" r:id="rId4"/>
    <sheet name="Garantias" sheetId="5" state="visible" r:id="rId5"/>
    <sheet name="Relatório Analítico" sheetId="6" state="visible" r:id="rId6"/>
    <sheet name="RESUMO_ACOMPANHAMENTO_MENSAL" sheetId="7" state="visible" r:id="rId7"/>
    <sheet name="INFORME_MENSAL" sheetId="8" state="visible" r:id="rId8"/>
    <sheet name="Acompanhamento Vendas" sheetId="9" state="visible" r:id="rId9"/>
    <sheet name="ATRASO" sheetId="10" state="visible" r:id="rId10"/>
    <sheet name="RECEBIMENTO" sheetId="11" state="visible" r:id="rId11"/>
    <sheet name="VENDAS" sheetId="12" state="visible" r:id="rId12"/>
    <sheet name="FLUXO_FUTURO" sheetId="13" state="visible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cquisition_Date">'[1]Deal Inputs'!$C$12</definedName>
    <definedName name="AnoOrçamento" localSheetId="7">#REF!</definedName>
    <definedName name="AnoOrçamento">#REF!</definedName>
    <definedName name="AP_COFINS">'[1]Deal Inputs'!$C$42</definedName>
    <definedName name="AP_CSLL">'[1]Deal Inputs'!$C$45</definedName>
    <definedName name="AP_PIS">'[1]Deal Inputs'!$C$41</definedName>
    <definedName name="arq" localSheetId="3">#REF!</definedName>
    <definedName name="arq" localSheetId="7">#REF!</definedName>
    <definedName name="arq">#REF!</definedName>
    <definedName name="assunto" localSheetId="7">#REF!</definedName>
    <definedName name="assunto">#REF!</definedName>
    <definedName name="Broker_fee">'[1]Deal Inputs'!$C$13</definedName>
    <definedName name="BTS_SLB">'[1]Deal Inputs'!$B$4</definedName>
    <definedName name="Capex">'[1]Deal Inputs'!$C$27</definedName>
    <definedName name="Capital_Gains">'[1]Deal Inputs'!$G$34</definedName>
    <definedName name="carencia">[2]cálculos!$G$10</definedName>
    <definedName name="Construction_Total" localSheetId="7">'[1]Purchase installments'!#REF!</definedName>
    <definedName name="Construction_Total" localSheetId="5">'[1]Purchase installments'!#REF!</definedName>
    <definedName name="Construction_Total">'[1]Purchase installments'!#REF!</definedName>
    <definedName name="DadosExternos_10" localSheetId="6">#REF!</definedName>
    <definedName name="DadosExternos_9" localSheetId="6">#REF!</definedName>
    <definedName name="danalise" localSheetId="3">[3]PAINEL!$B$4</definedName>
    <definedName name="danalise" localSheetId="7">[3]PAINEL!$B$4</definedName>
    <definedName name="danalise">[4]PAINEL!$B$4</definedName>
    <definedName name="dbase" localSheetId="3">[3]PAINEL!$B$5</definedName>
    <definedName name="dbase" localSheetId="7">[3]PAINEL!$B$5</definedName>
    <definedName name="dbase">[4]PAINEL!$B$5</definedName>
    <definedName name="Debt_Rate">'[1]Deal Inputs'!$G$11</definedName>
    <definedName name="destinatarios" localSheetId="7">#REF!</definedName>
    <definedName name="destinatarios">#REF!</definedName>
    <definedName name="dias" localSheetId="7">[5]Feriados!#REF!</definedName>
    <definedName name="dias" localSheetId="5">[5]Feriados!#REF!</definedName>
    <definedName name="dias">[5]Feriados!#REF!</definedName>
    <definedName name="DP_COFINS">'[1]Deal Inputs'!$D$42</definedName>
    <definedName name="DP_CSLL">'[1]Deal Inputs'!$D$45</definedName>
    <definedName name="DP_PIS">'[1]Deal Inputs'!$D$41</definedName>
    <definedName name="Equity_Payments" localSheetId="7">'[1]Deal Inputs'!#REF!</definedName>
    <definedName name="Equity_Payments" localSheetId="5">'[1]Deal Inputs'!#REF!</definedName>
    <definedName name="Equity_Payments">'[1]Deal Inputs'!#REF!</definedName>
    <definedName name="Exit_Cap_Rate">'[1]Deal Inputs'!$C$10</definedName>
    <definedName name="Exit_Year">'[1]Deal Inputs'!$C$11</definedName>
    <definedName name="FCF">[1]DealSum!$O$52</definedName>
    <definedName name="Feriados">[5]Feriados!$A$2:$A$937</definedName>
    <definedName name="Foreign_investor_withholding">'[1]Deal Inputs'!$G$36</definedName>
    <definedName name="Going_In_Cap_Rate">'[1]Deal Inputs'!$C$22</definedName>
    <definedName name="Inflation">'[1]Deal Inputs'!$C$16</definedName>
    <definedName name="IOF">'[1]Deal Inputs'!$C$38</definedName>
    <definedName name="ITBI">'[1]Deal Inputs'!$C$36</definedName>
    <definedName name="Juros_CRI">'[5]5ª Serie (Senior)'!$C$13</definedName>
    <definedName name="Land_Cost">[1]PropSummary!$L$37</definedName>
    <definedName name="Lease_Payment">'[1]Deal Inputs'!$C$31</definedName>
    <definedName name="LTV">'[1]Deal Inputs'!$G$13</definedName>
    <definedName name="mensagem" localSheetId="7">#REF!</definedName>
    <definedName name="mensagem">#REF!</definedName>
    <definedName name="New_Debt">'[1]Deal Inputs'!$G$10</definedName>
    <definedName name="Percent_Sold">'[1]Deal Inputs'!$G$13</definedName>
    <definedName name="prz_total">[2]cálculos!$D$8</definedName>
    <definedName name="Qtd_CRI">'[5]5ª Serie (Senior)'!$C$9</definedName>
    <definedName name="Refinance">'[1]Deal Inputs'!$G$17</definedName>
    <definedName name="reporte" localSheetId="7">#REF!</definedName>
    <definedName name="reporte">#REF!</definedName>
    <definedName name="reporte_pdf" localSheetId="7">#REF!</definedName>
    <definedName name="reporte_pdf">#REF!</definedName>
    <definedName name="Sale_Expense">'[1]Deal Inputs'!$C$14</definedName>
    <definedName name="series">[6]Gráfico!$E$2:$AK$2</definedName>
    <definedName name="Tax_Basis">'[1]Deal Inputs'!$D$46</definedName>
    <definedName name="Tax_Structure">'[1]Deal Inputs'!$F$38</definedName>
    <definedName name="Taxation">[1]Taxation!$C$8</definedName>
    <definedName name="Vlr_Unit_CRI">'[5]5ª Serie (Senior)'!$C$10</definedName>
    <definedName name="_xlnm.Print_Area" localSheetId="0">'Capa'!$A$1:$O$52</definedName>
    <definedName name="_xlnm.Print_Area" localSheetId="1">'Demonstrativo_Pagamento'!$A$1:$I$53</definedName>
    <definedName name="_xlnm.Print_Area" localSheetId="2">'Informacoes_Carteira'!$A$1:$N$51</definedName>
    <definedName name="_xlnm.Print_Area" localSheetId="3">'Informacao ao Investidor'!$A$1:$O$52</definedName>
    <definedName name="_xlnm.Print_Area" localSheetId="4">'Garantias'!$A$1:$J$29</definedName>
    <definedName name="_xlnm.Print_Area" localSheetId="8">'Acompanhamento Vendas'!$A$1:$I$51</definedName>
  </definedNames>
  <calcPr calcId="191029" fullCalcOnLoad="1"/>
</workbook>
</file>

<file path=xl/styles.xml><?xml version="1.0" encoding="utf-8"?>
<styleSheet xmlns="http://schemas.openxmlformats.org/spreadsheetml/2006/main">
  <numFmts count="10">
    <numFmt numFmtId="164" formatCode="[$-416]mmmm\-yy"/>
    <numFmt numFmtId="165" formatCode="_-* #,##0.00_-;\-* #,##0.00_-;_-* &quot;-&quot;??_-;_-@"/>
    <numFmt numFmtId="166" formatCode="&quot;R$&quot;\ #,##0.00;[Red]\-&quot;R$&quot;\ #,##0.00"/>
    <numFmt numFmtId="167" formatCode="&quot;R$&quot;\ #,##0.00"/>
    <numFmt numFmtId="168" formatCode="0.0%"/>
    <numFmt numFmtId="169" formatCode="[$-416]mmm/yy;@"/>
    <numFmt numFmtId="170" formatCode="_-* #,##0.00_-;\-* #,##0.00_-;_-* &quot;-&quot;??_-;_-@_-"/>
    <numFmt numFmtId="171" formatCode="\R\$\ #,##0.00"/>
    <numFmt numFmtId="172" formatCode="mm/yyyy"/>
    <numFmt numFmtId="173" formatCode="_(&quot;R$ &quot;* #,##0.00_);_(&quot;R$ &quot;* \(#,##0.00\);_(&quot;R$ &quot;* &quot;-&quot;??_);_(@_)"/>
  </numFmts>
  <fonts count="100">
    <font>
      <name val="Century Gothic"/>
      <color theme="1"/>
      <sz val="11"/>
      <scheme val="minor"/>
    </font>
    <font>
      <name val="Century Gothic"/>
      <family val="2"/>
      <color theme="1"/>
      <sz val="11"/>
      <scheme val="minor"/>
    </font>
    <font>
      <name val="Century Gothic"/>
      <family val="2"/>
      <color theme="1"/>
      <sz val="11"/>
      <scheme val="minor"/>
    </font>
    <font>
      <name val="Arial"/>
      <family val="2"/>
      <b val="1"/>
      <color rgb="FF000B22"/>
      <sz val="12"/>
      <u val="single"/>
    </font>
    <font>
      <name val="Calibri"/>
      <family val="2"/>
      <color theme="1"/>
      <sz val="11"/>
    </font>
    <font>
      <name val="Calibri"/>
      <family val="2"/>
      <color theme="0"/>
      <sz val="11"/>
    </font>
    <font>
      <name val="Arial"/>
      <family val="2"/>
      <color rgb="FF397F81"/>
      <sz val="12"/>
    </font>
    <font>
      <name val="Arial"/>
      <family val="2"/>
      <color theme="1"/>
      <sz val="12"/>
    </font>
    <font>
      <name val="Arial"/>
      <family val="2"/>
      <b val="1"/>
      <i val="1"/>
      <color rgb="FF397F81"/>
      <sz val="12"/>
    </font>
    <font>
      <name val="Calibri"/>
      <family val="2"/>
      <b val="1"/>
      <color theme="1"/>
      <sz val="11"/>
    </font>
    <font>
      <name val="Calibri"/>
      <family val="2"/>
      <color rgb="FFFF0000"/>
      <sz val="11"/>
    </font>
    <font>
      <name val="Calibri"/>
      <family val="2"/>
      <b val="1"/>
      <color rgb="FF000000"/>
      <sz val="11"/>
    </font>
    <font>
      <name val="Arial"/>
      <family val="2"/>
      <color theme="0"/>
      <sz val="12"/>
    </font>
    <font>
      <name val="Arial"/>
      <family val="2"/>
      <b val="1"/>
      <color rgb="FFFF0000"/>
      <sz val="12"/>
    </font>
    <font>
      <name val="Calibri"/>
      <family val="2"/>
      <color theme="1"/>
      <sz val="11"/>
      <u val="single"/>
    </font>
    <font>
      <name val="Arial"/>
      <family val="2"/>
      <b val="1"/>
      <i val="1"/>
      <color theme="3"/>
      <sz val="12"/>
    </font>
    <font>
      <name val="Calibri"/>
      <family val="2"/>
      <color rgb="FFFFFFFF"/>
      <sz val="11"/>
    </font>
    <font>
      <name val="Century Gothic"/>
      <family val="2"/>
      <color rgb="FFFF0000"/>
      <sz val="11"/>
      <scheme val="minor"/>
    </font>
    <font>
      <name val="Century Gothic"/>
      <family val="2"/>
      <color theme="0"/>
      <sz val="11"/>
      <scheme val="minor"/>
    </font>
    <font>
      <name val="Calibri"/>
      <family val="2"/>
      <color theme="0" tint="-0.0499893185216834"/>
      <sz val="11"/>
    </font>
    <font>
      <name val="Century Gothic"/>
      <family val="2"/>
      <color theme="0" tint="-0.0499893185216834"/>
      <sz val="11"/>
      <scheme val="minor"/>
    </font>
    <font>
      <name val="Calibri"/>
      <family val="2"/>
      <color rgb="FFFFFFFF"/>
      <sz val="11"/>
    </font>
    <font>
      <name val="Century Gothic"/>
      <family val="2"/>
      <color theme="1"/>
      <sz val="11"/>
      <scheme val="minor"/>
    </font>
    <font>
      <name val="Trebuchet MS"/>
      <family val="2"/>
      <color theme="4" tint="-0.499984740745262"/>
      <sz val="11"/>
    </font>
    <font>
      <name val="Trebuchet MS"/>
      <family val="2"/>
      <b val="1"/>
      <color rgb="FF397F81"/>
      <sz val="12"/>
    </font>
    <font>
      <name val="Trebuchet MS"/>
      <family val="2"/>
      <b val="1"/>
      <color theme="4" tint="-0.499984740745262"/>
      <sz val="12"/>
    </font>
    <font>
      <name val="Trebuchet MS"/>
      <family val="2"/>
      <b val="1"/>
      <color theme="3"/>
      <sz val="11"/>
      <u val="single"/>
    </font>
    <font>
      <name val="Trebuchet MS"/>
      <family val="2"/>
      <color theme="1" tint="0.249977111117893"/>
      <sz val="11"/>
    </font>
    <font>
      <name val="Trebuchet MS"/>
      <family val="2"/>
      <b val="1"/>
      <color theme="1" tint="0.249977111117893"/>
      <sz val="11"/>
    </font>
    <font>
      <name val="Trebuchet MS"/>
      <family val="2"/>
      <b val="1"/>
      <color theme="1" tint="0.249977111117893"/>
      <sz val="12"/>
    </font>
    <font>
      <name val="Century Gothic"/>
      <family val="2"/>
      <color theme="1"/>
      <sz val="12"/>
      <scheme val="minor"/>
    </font>
    <font>
      <name val="Century Gothic"/>
      <family val="2"/>
      <color theme="3"/>
      <sz val="18"/>
      <scheme val="major"/>
    </font>
    <font>
      <name val="Century Gothic"/>
      <family val="2"/>
      <b val="1"/>
      <color theme="1"/>
      <sz val="11"/>
      <scheme val="minor"/>
    </font>
    <font>
      <name val="Century Gothic"/>
      <family val="2"/>
      <sz val="12"/>
      <scheme val="minor"/>
    </font>
    <font>
      <name val="Century Gothic"/>
      <family val="2"/>
      <color rgb="FF000000"/>
      <sz val="12"/>
      <scheme val="minor"/>
    </font>
    <font>
      <name val="Century Gothic"/>
      <family val="2"/>
      <color theme="1"/>
      <sz val="14"/>
      <scheme val="major"/>
    </font>
    <font>
      <name val="Century Gothic"/>
      <family val="2"/>
      <color theme="1"/>
      <sz val="18"/>
      <scheme val="major"/>
    </font>
    <font>
      <name val="Open Sans Light"/>
      <family val="2"/>
      <color theme="1"/>
      <sz val="14"/>
    </font>
    <font>
      <name val="Open Sans Light"/>
      <family val="2"/>
      <color rgb="FF0054A6"/>
      <sz val="18"/>
    </font>
    <font>
      <name val="Open Sans Light"/>
      <family val="2"/>
      <color theme="1"/>
      <sz val="18"/>
    </font>
    <font>
      <name val="Open Sans Light"/>
      <family val="2"/>
      <color rgb="FF0054A6"/>
      <sz val="14"/>
    </font>
    <font>
      <name val="Open Sans Light"/>
      <family val="2"/>
      <sz val="18"/>
    </font>
    <font>
      <name val="Open Sans Light"/>
      <family val="2"/>
      <color rgb="FF000000"/>
      <sz val="18"/>
    </font>
    <font>
      <name val="Open Sans Light"/>
      <family val="2"/>
      <color theme="1"/>
      <sz val="10"/>
    </font>
    <font>
      <name val="Century Gothic"/>
      <family val="2"/>
      <color theme="1"/>
      <sz val="10"/>
      <scheme val="major"/>
    </font>
    <font>
      <name val="Open Sans Light"/>
      <family val="2"/>
      <color theme="1"/>
      <sz val="9"/>
    </font>
    <font>
      <name val="Raleway"/>
      <family val="2"/>
      <color theme="1"/>
      <sz val="12"/>
    </font>
    <font>
      <name val="Raleway"/>
      <family val="2"/>
      <b val="1"/>
      <color theme="1"/>
      <sz val="12"/>
    </font>
    <font>
      <name val="Open Sans"/>
      <family val="2"/>
      <b val="1"/>
      <color rgb="FF0054A6"/>
      <sz val="7"/>
    </font>
    <font>
      <name val="Open Sans"/>
      <family val="2"/>
      <color theme="1"/>
      <sz val="7"/>
    </font>
    <font>
      <name val="Open Sans"/>
      <family val="2"/>
      <b val="1"/>
      <color rgb="FF0A4899"/>
      <sz val="7"/>
    </font>
    <font>
      <name val="Open Sans"/>
      <family val="2"/>
      <b val="1"/>
      <color theme="0"/>
      <sz val="7"/>
    </font>
    <font>
      <name val="Open Sans"/>
      <family val="2"/>
      <sz val="7"/>
    </font>
    <font>
      <name val="Open Sans"/>
      <family val="2"/>
      <b val="1"/>
      <sz val="7"/>
    </font>
    <font>
      <name val="Open Sans"/>
      <family val="2"/>
      <color theme="4" tint="-0.499984740745262"/>
      <sz val="7"/>
    </font>
    <font>
      <name val="Open Sans"/>
      <family val="2"/>
      <b val="1"/>
      <color theme="4" tint="-0.499984740745262"/>
      <sz val="7"/>
    </font>
    <font>
      <name val="Open Sans"/>
      <family val="2"/>
      <b val="1"/>
      <color rgb="FF000000"/>
      <sz val="7"/>
    </font>
    <font>
      <name val="Open Sans"/>
      <family val="2"/>
      <color rgb="FF000000"/>
      <sz val="7"/>
    </font>
    <font>
      <name val="Open Sans Light"/>
      <family val="2"/>
      <color theme="1"/>
      <sz val="7"/>
    </font>
    <font>
      <name val="Open Sans Light"/>
      <family val="2"/>
      <color rgb="FF000000"/>
      <sz val="7"/>
    </font>
    <font>
      <name val="Open Sans Light"/>
      <family val="2"/>
      <sz val="7"/>
    </font>
    <font>
      <name val="Open Sans Light"/>
      <family val="2"/>
      <color theme="1"/>
      <sz val="6"/>
    </font>
    <font>
      <name val="Open Sans Light"/>
      <family val="2"/>
      <b val="1"/>
      <color rgb="FF000000"/>
      <sz val="7"/>
    </font>
    <font>
      <name val="Century Gothic"/>
      <family val="2"/>
      <color theme="1"/>
      <sz val="7"/>
      <scheme val="major"/>
    </font>
    <font>
      <name val="Open Sans Light"/>
      <family val="2"/>
      <color rgb="FF0054A6"/>
      <sz val="7"/>
    </font>
    <font>
      <name val="Open Sans Light"/>
      <family val="2"/>
      <b val="1"/>
      <color rgb="FF0054A6"/>
      <sz val="7"/>
    </font>
    <font>
      <name val="Open Sans Light"/>
      <family val="2"/>
      <color rgb="FF50B848"/>
      <sz val="7"/>
    </font>
    <font>
      <name val="Open Sans Light"/>
      <family val="2"/>
      <color theme="4" tint="-0.499984740745262"/>
      <sz val="7"/>
    </font>
    <font>
      <name val="Open Sans Light"/>
      <family val="2"/>
      <b val="1"/>
      <color rgb="FF1F396C"/>
      <sz val="7"/>
    </font>
    <font>
      <name val="Open Sans Light"/>
      <family val="2"/>
      <b val="1"/>
      <sz val="7"/>
    </font>
    <font>
      <name val="Open Sans Light"/>
      <family val="2"/>
      <b val="1"/>
      <color theme="1"/>
      <sz val="7"/>
    </font>
    <font>
      <name val="Open Sans"/>
      <family val="2"/>
      <b val="1"/>
      <color rgb="FF07346F"/>
      <sz val="7"/>
    </font>
    <font>
      <name val="Open Sans Light"/>
      <family val="2"/>
      <color rgb="FF000000"/>
      <sz val="7"/>
    </font>
    <font>
      <name val="Raleway"/>
      <family val="2"/>
      <b val="1"/>
      <color rgb="FF07346F"/>
      <sz val="7"/>
    </font>
    <font>
      <name val="Raleway"/>
      <family val="2"/>
      <b val="1"/>
      <color rgb="FF0054A6"/>
      <sz val="9"/>
    </font>
    <font>
      <name val="Raleway"/>
      <family val="2"/>
      <color theme="1"/>
      <sz val="9"/>
    </font>
    <font>
      <name val="Raleway"/>
      <family val="2"/>
      <b val="1"/>
      <color rgb="FF07346F"/>
      <sz val="8"/>
    </font>
    <font>
      <name val="Open Sans Light"/>
      <family val="2"/>
      <color rgb="FF07346F"/>
      <sz val="9"/>
    </font>
    <font>
      <name val="Century Gothic"/>
      <family val="2"/>
      <color rgb="FF07346F"/>
      <sz val="9"/>
      <scheme val="major"/>
    </font>
    <font>
      <name val="Open Sans Light"/>
      <family val="2"/>
      <color rgb="FF07346F"/>
      <sz val="8"/>
    </font>
    <font>
      <name val="Open Sans Light"/>
      <family val="2"/>
      <color theme="1"/>
      <sz val="7"/>
    </font>
    <font>
      <name val="Open Sans Light"/>
      <family val="2"/>
      <b val="1"/>
      <color rgb="FF0054A6"/>
      <sz val="7"/>
    </font>
    <font>
      <name val="Open Sans Light"/>
      <family val="2"/>
      <sz val="7"/>
    </font>
    <font>
      <name val="Open Sans Light"/>
      <family val="2"/>
      <b val="1"/>
      <color rgb="FFFFFFFF"/>
      <sz val="7"/>
    </font>
    <font>
      <name val="Open Sans Light"/>
      <family val="2"/>
      <b val="1"/>
      <color rgb="FF000000"/>
      <sz val="7"/>
    </font>
    <font>
      <name val="Open Sans Light"/>
      <family val="2"/>
      <color rgb="FF41AD49"/>
      <sz val="7"/>
    </font>
    <font>
      <name val="Open Sans Light"/>
      <family val="2"/>
      <color rgb="FF1F396C"/>
      <sz val="7"/>
    </font>
    <font>
      <name val="Open Sans Light"/>
      <family val="2"/>
      <b val="1"/>
      <color rgb="FF0054A6"/>
      <sz val="8"/>
    </font>
    <font>
      <name val="Open Sans Light"/>
      <family val="2"/>
      <b val="1"/>
      <color rgb="FF07346F"/>
      <sz val="7"/>
    </font>
    <font>
      <name val="Open Sans"/>
      <family val="2"/>
      <b val="1"/>
      <color rgb="FF0070C0"/>
      <sz val="7"/>
    </font>
    <font>
      <name val="Open Sans Light"/>
      <family val="2"/>
      <b val="1"/>
      <color rgb="FF0A4899"/>
      <sz val="7"/>
    </font>
    <font>
      <name val="Open Sans Light"/>
      <family val="2"/>
      <b val="1"/>
      <color theme="1"/>
      <sz val="7"/>
    </font>
    <font>
      <name val="Open Sans Light"/>
      <family val="2"/>
      <b val="1"/>
      <color rgb="FF07346F"/>
      <sz val="7"/>
    </font>
    <font>
      <name val="Open Sans Light"/>
      <family val="2"/>
      <b val="1"/>
      <sz val="7"/>
    </font>
    <font>
      <name val="Arial"/>
      <family val="2"/>
      <color indexed="8"/>
      <sz val="10"/>
    </font>
    <font>
      <name val="Calibri"/>
      <family val="2"/>
      <color indexed="8"/>
      <sz val="11"/>
    </font>
    <font>
      <name val="Arial Black"/>
      <family val="2"/>
      <color rgb="FF50B848"/>
      <sz val="8"/>
    </font>
    <font>
      <name val="Trebuchet MS"/>
      <family val="2"/>
      <sz val="9"/>
    </font>
    <font>
      <name val="Trebuchet MS"/>
      <family val="2"/>
      <color theme="1"/>
      <sz val="9"/>
    </font>
    <font>
      <name val="Arial"/>
      <family val="2"/>
      <color rgb="FFFF0000"/>
      <sz val="12"/>
    </font>
  </fonts>
  <fills count="14">
    <fill>
      <patternFill/>
    </fill>
    <fill>
      <patternFill patternType="gray125"/>
    </fill>
    <fill>
      <patternFill patternType="solid">
        <fgColor rgb="FF397F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7346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00479D"/>
        <bgColor indexed="64"/>
      </patternFill>
    </fill>
    <fill>
      <patternFill patternType="solid">
        <fgColor rgb="FFD4DDEC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rgb="FF07346F"/>
      </top>
      <bottom style="thin">
        <color rgb="FF07346F"/>
      </bottom>
      <diagonal/>
    </border>
    <border>
      <left/>
      <right style="hair">
        <color theme="0" tint="-0.1499984740745262"/>
      </right>
      <top/>
      <bottom/>
      <diagonal/>
    </border>
    <border>
      <left style="hair">
        <color theme="0" tint="-0.1499984740745262"/>
      </left>
      <right style="hair">
        <color theme="0" tint="-0.1499984740745262"/>
      </right>
      <top/>
      <bottom/>
      <diagonal/>
    </border>
    <border>
      <left style="hair">
        <color theme="0" tint="-0.1499984740745262"/>
      </left>
      <right/>
      <top/>
      <bottom/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57">
    <xf numFmtId="0" fontId="0" fillId="0" borderId="1"/>
    <xf numFmtId="0" fontId="22" fillId="0" borderId="1"/>
    <xf numFmtId="43" fontId="22" fillId="0" borderId="1"/>
    <xf numFmtId="0" fontId="22" fillId="0" borderId="1"/>
    <xf numFmtId="43" fontId="22" fillId="0" borderId="1"/>
    <xf numFmtId="0" fontId="22" fillId="0" borderId="1"/>
    <xf numFmtId="9" fontId="22" fillId="0" borderId="1"/>
    <xf numFmtId="0" fontId="22" fillId="0" borderId="1"/>
    <xf numFmtId="0" fontId="22" fillId="0" borderId="1"/>
    <xf numFmtId="43" fontId="22" fillId="0" borderId="1"/>
    <xf numFmtId="0" fontId="22" fillId="0" borderId="1"/>
    <xf numFmtId="0" fontId="22" fillId="0" borderId="1"/>
    <xf numFmtId="43" fontId="22" fillId="0" borderId="1"/>
    <xf numFmtId="9" fontId="22" fillId="0" borderId="1"/>
    <xf numFmtId="173" fontId="22" fillId="0" borderId="1"/>
    <xf numFmtId="9" fontId="22" fillId="0" borderId="1"/>
    <xf numFmtId="0" fontId="22" fillId="0" borderId="1"/>
    <xf numFmtId="0" fontId="22" fillId="0" borderId="1"/>
    <xf numFmtId="43" fontId="22" fillId="0" borderId="1"/>
    <xf numFmtId="9" fontId="22" fillId="0" borderId="1"/>
    <xf numFmtId="173" fontId="22" fillId="0" borderId="1"/>
    <xf numFmtId="9" fontId="22" fillId="0" borderId="1"/>
    <xf numFmtId="9" fontId="22" fillId="0" borderId="1"/>
    <xf numFmtId="43" fontId="22" fillId="0" borderId="1"/>
    <xf numFmtId="0" fontId="22" fillId="0" borderId="1"/>
    <xf numFmtId="43" fontId="22" fillId="0" borderId="1"/>
    <xf numFmtId="0" fontId="31" fillId="0" borderId="1"/>
    <xf numFmtId="0" fontId="22" fillId="0" borderId="1"/>
    <xf numFmtId="0" fontId="31" fillId="0" borderId="1"/>
    <xf numFmtId="0" fontId="22" fillId="0" borderId="1"/>
    <xf numFmtId="43" fontId="22" fillId="0" borderId="1"/>
    <xf numFmtId="0" fontId="22" fillId="0" borderId="1"/>
    <xf numFmtId="43" fontId="22" fillId="0" borderId="1"/>
    <xf numFmtId="0" fontId="22" fillId="0" borderId="1"/>
    <xf numFmtId="9" fontId="22" fillId="0" borderId="1"/>
    <xf numFmtId="0" fontId="22" fillId="0" borderId="1"/>
    <xf numFmtId="0" fontId="22" fillId="0" borderId="1"/>
    <xf numFmtId="43" fontId="22" fillId="0" borderId="1"/>
    <xf numFmtId="0" fontId="22" fillId="0" borderId="1"/>
    <xf numFmtId="0" fontId="22" fillId="0" borderId="1"/>
    <xf numFmtId="43" fontId="22" fillId="0" borderId="1"/>
    <xf numFmtId="9" fontId="22" fillId="0" borderId="1"/>
    <xf numFmtId="173" fontId="22" fillId="0" borderId="1"/>
    <xf numFmtId="9" fontId="22" fillId="0" borderId="1"/>
    <xf numFmtId="0" fontId="22" fillId="0" borderId="1"/>
    <xf numFmtId="0" fontId="22" fillId="0" borderId="1"/>
    <xf numFmtId="43" fontId="22" fillId="0" borderId="1"/>
    <xf numFmtId="9" fontId="22" fillId="0" borderId="1"/>
    <xf numFmtId="173" fontId="22" fillId="0" borderId="1"/>
    <xf numFmtId="9" fontId="22" fillId="0" borderId="1"/>
    <xf numFmtId="9" fontId="22" fillId="0" borderId="1"/>
    <xf numFmtId="43" fontId="22" fillId="0" borderId="1"/>
    <xf numFmtId="0" fontId="22" fillId="0" borderId="1"/>
    <xf numFmtId="43" fontId="22" fillId="0" borderId="1"/>
    <xf numFmtId="43" fontId="22" fillId="0" borderId="1"/>
    <xf numFmtId="9" fontId="22" fillId="0" borderId="1"/>
    <xf numFmtId="0" fontId="94" fillId="0" borderId="1"/>
  </cellStyleXfs>
  <cellXfs count="458">
    <xf numFmtId="0" fontId="0" fillId="0" borderId="0" pivotButton="0" quotePrefix="0" xfId="0"/>
    <xf numFmtId="0" fontId="9" fillId="0" borderId="1" pivotButton="0" quotePrefix="0" xfId="7"/>
    <xf numFmtId="164" fontId="9" fillId="0" borderId="1" pivotButton="0" quotePrefix="0" xfId="7"/>
    <xf numFmtId="0" fontId="5" fillId="0" borderId="1" pivotButton="0" quotePrefix="0" xfId="7"/>
    <xf numFmtId="0" fontId="18" fillId="0" borderId="1" pivotButton="0" quotePrefix="0" xfId="7"/>
    <xf numFmtId="0" fontId="10" fillId="0" borderId="1" pivotButton="0" quotePrefix="0" xfId="7"/>
    <xf numFmtId="0" fontId="17" fillId="0" borderId="1" pivotButton="0" quotePrefix="0" xfId="7"/>
    <xf numFmtId="0" fontId="11" fillId="0" borderId="1" pivotButton="0" quotePrefix="0" xfId="7"/>
    <xf numFmtId="165" fontId="4" fillId="0" borderId="1" pivotButton="0" quotePrefix="0" xfId="7"/>
    <xf numFmtId="0" fontId="4" fillId="0" borderId="1" pivotButton="0" quotePrefix="0" xfId="7"/>
    <xf numFmtId="165" fontId="5" fillId="0" borderId="1" pivotButton="0" quotePrefix="0" xfId="7"/>
    <xf numFmtId="0" fontId="2" fillId="0" borderId="1" pivotButton="0" quotePrefix="0" xfId="7"/>
    <xf numFmtId="0" fontId="12" fillId="0" borderId="1" applyAlignment="1" pivotButton="0" quotePrefix="0" xfId="0">
      <alignment vertical="center"/>
    </xf>
    <xf numFmtId="0" fontId="18" fillId="0" borderId="1" pivotButton="0" quotePrefix="0" xfId="0"/>
    <xf numFmtId="0" fontId="19" fillId="0" borderId="1" pivotButton="0" quotePrefix="0" xfId="7"/>
    <xf numFmtId="0" fontId="20" fillId="0" borderId="1" pivotButton="0" quotePrefix="0" xfId="7"/>
    <xf numFmtId="0" fontId="18" fillId="3" borderId="1" pivotButton="0" quotePrefix="0" xfId="0"/>
    <xf numFmtId="0" fontId="21" fillId="5" borderId="1" applyAlignment="1" pivotButton="0" quotePrefix="0" xfId="0">
      <alignment vertical="center"/>
    </xf>
    <xf numFmtId="0" fontId="21" fillId="5" borderId="1" pivotButton="0" quotePrefix="0" xfId="0"/>
    <xf numFmtId="0" fontId="21" fillId="5" borderId="1" applyAlignment="1" pivotButton="0" quotePrefix="0" xfId="0">
      <alignment horizontal="left" vertical="center"/>
    </xf>
    <xf numFmtId="0" fontId="0" fillId="0" borderId="1" pivotButton="0" quotePrefix="0" xfId="0"/>
    <xf numFmtId="0" fontId="16" fillId="5" borderId="1" pivotButton="0" quotePrefix="0" xfId="0"/>
    <xf numFmtId="0" fontId="3" fillId="0" borderId="1" applyAlignment="1" pivotButton="0" quotePrefix="0" xfId="24">
      <alignment vertical="center"/>
    </xf>
    <xf numFmtId="0" fontId="15" fillId="0" borderId="1" applyAlignment="1" pivotButton="0" quotePrefix="0" xfId="24">
      <alignment vertical="center"/>
    </xf>
    <xf numFmtId="0" fontId="13" fillId="0" borderId="1" applyAlignment="1" pivotButton="0" quotePrefix="0" xfId="24">
      <alignment vertical="center"/>
    </xf>
    <xf numFmtId="0" fontId="7" fillId="0" borderId="1" applyAlignment="1" pivotButton="0" quotePrefix="0" xfId="24">
      <alignment vertical="center"/>
    </xf>
    <xf numFmtId="0" fontId="6" fillId="2" borderId="1" applyAlignment="1" pivotButton="0" quotePrefix="0" xfId="24">
      <alignment horizontal="right" vertical="center" indent="1"/>
    </xf>
    <xf numFmtId="0" fontId="6" fillId="0" borderId="1" applyAlignment="1" pivotButton="0" quotePrefix="0" xfId="24">
      <alignment vertical="center"/>
    </xf>
    <xf numFmtId="0" fontId="7" fillId="0" borderId="1" pivotButton="0" quotePrefix="0" xfId="24"/>
    <xf numFmtId="166" fontId="7" fillId="0" borderId="1" applyAlignment="1" pivotButton="0" quotePrefix="0" xfId="24">
      <alignment vertical="center"/>
    </xf>
    <xf numFmtId="17" fontId="7" fillId="0" borderId="1" pivotButton="0" quotePrefix="0" xfId="24"/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7" fontId="4" fillId="0" borderId="1" pivotButton="0" quotePrefix="0" xfId="0"/>
    <xf numFmtId="165" fontId="4" fillId="0" borderId="1" pivotButton="0" quotePrefix="0" xfId="0"/>
    <xf numFmtId="168" fontId="4" fillId="0" borderId="1" pivotButton="0" quotePrefix="0" xfId="0"/>
    <xf numFmtId="165" fontId="14" fillId="0" borderId="1" pivotButton="0" quotePrefix="0" xfId="0"/>
    <xf numFmtId="166" fontId="4" fillId="0" borderId="1" pivotButton="0" quotePrefix="0" xfId="0"/>
    <xf numFmtId="165" fontId="5" fillId="0" borderId="1" pivotButton="0" quotePrefix="0" xfId="0"/>
    <xf numFmtId="0" fontId="5" fillId="0" borderId="1" pivotButton="0" quotePrefix="0" xfId="0"/>
    <xf numFmtId="168" fontId="5" fillId="0" borderId="1" pivotButton="0" quotePrefix="0" xfId="0"/>
    <xf numFmtId="166" fontId="5" fillId="0" borderId="1" pivotButton="0" quotePrefix="0" xfId="0"/>
    <xf numFmtId="14" fontId="24" fillId="3" borderId="1" applyAlignment="1" pivotButton="0" quotePrefix="0" xfId="24">
      <alignment horizontal="left" vertical="center" indent="1"/>
    </xf>
    <xf numFmtId="14" fontId="8" fillId="3" borderId="1" applyAlignment="1" pivotButton="0" quotePrefix="0" xfId="24">
      <alignment horizontal="left" vertical="center" indent="1"/>
    </xf>
    <xf numFmtId="14" fontId="25" fillId="3" borderId="1" applyAlignment="1" pivotButton="0" quotePrefix="0" xfId="24">
      <alignment horizontal="left" vertical="center" indent="1"/>
    </xf>
    <xf numFmtId="0" fontId="26" fillId="0" borderId="1" applyAlignment="1" pivotButton="0" quotePrefix="0" xfId="24">
      <alignment horizontal="left" vertical="center" indent="1"/>
    </xf>
    <xf numFmtId="169" fontId="27" fillId="4" borderId="1" applyAlignment="1" pivotButton="0" quotePrefix="0" xfId="24">
      <alignment horizontal="left" vertical="center" indent="1"/>
    </xf>
    <xf numFmtId="0" fontId="27" fillId="4" borderId="1" applyAlignment="1" pivotButton="0" quotePrefix="0" xfId="24">
      <alignment horizontal="right" vertical="center" indent="2"/>
    </xf>
    <xf numFmtId="167" fontId="27" fillId="4" borderId="1" applyAlignment="1" pivotButton="0" quotePrefix="0" xfId="24">
      <alignment horizontal="right" vertical="center" indent="2"/>
    </xf>
    <xf numFmtId="166" fontId="27" fillId="4" borderId="1" applyAlignment="1" pivotButton="0" quotePrefix="0" xfId="24">
      <alignment horizontal="right" vertical="center" indent="2"/>
    </xf>
    <xf numFmtId="0" fontId="27" fillId="4" borderId="1" applyAlignment="1" pivotButton="0" quotePrefix="0" xfId="24">
      <alignment horizontal="center" vertical="center"/>
    </xf>
    <xf numFmtId="167" fontId="27" fillId="4" borderId="1" applyAlignment="1" pivotButton="0" quotePrefix="0" xfId="25">
      <alignment horizontal="right" vertical="center" indent="2"/>
    </xf>
    <xf numFmtId="169" fontId="27" fillId="0" borderId="1" applyAlignment="1" pivotButton="0" quotePrefix="0" xfId="24">
      <alignment horizontal="left" vertical="center" indent="1"/>
    </xf>
    <xf numFmtId="0" fontId="27" fillId="0" borderId="1" applyAlignment="1" pivotButton="0" quotePrefix="0" xfId="24">
      <alignment horizontal="right" vertical="center" indent="2"/>
    </xf>
    <xf numFmtId="167" fontId="27" fillId="0" borderId="1" applyAlignment="1" pivotButton="0" quotePrefix="0" xfId="24">
      <alignment horizontal="right" vertical="center" indent="2"/>
    </xf>
    <xf numFmtId="166" fontId="27" fillId="0" borderId="1" applyAlignment="1" pivotButton="0" quotePrefix="0" xfId="24">
      <alignment horizontal="right" vertical="center" indent="2"/>
    </xf>
    <xf numFmtId="0" fontId="27" fillId="0" borderId="1" applyAlignment="1" pivotButton="0" quotePrefix="0" xfId="24">
      <alignment horizontal="center" vertical="center"/>
    </xf>
    <xf numFmtId="167" fontId="27" fillId="0" borderId="1" applyAlignment="1" pivotButton="0" quotePrefix="0" xfId="25">
      <alignment horizontal="right" vertical="center" indent="2"/>
    </xf>
    <xf numFmtId="170" fontId="27" fillId="4" borderId="1" applyAlignment="1" pivotButton="0" quotePrefix="0" xfId="25">
      <alignment horizontal="right" vertical="center" indent="2"/>
    </xf>
    <xf numFmtId="0" fontId="27" fillId="4" borderId="1" applyAlignment="1" pivotButton="0" quotePrefix="0" xfId="24">
      <alignment horizontal="center"/>
    </xf>
    <xf numFmtId="0" fontId="28" fillId="0" borderId="1" applyAlignment="1" pivotButton="0" quotePrefix="0" xfId="24">
      <alignment horizontal="left" vertical="center" indent="1"/>
    </xf>
    <xf numFmtId="0" fontId="27" fillId="0" borderId="1" applyAlignment="1" pivotButton="0" quotePrefix="0" xfId="24">
      <alignment horizontal="left" vertical="center" indent="1"/>
    </xf>
    <xf numFmtId="0" fontId="28" fillId="0" borderId="1" applyAlignment="1" pivotButton="0" quotePrefix="0" xfId="24">
      <alignment horizontal="right" vertical="center" indent="2"/>
    </xf>
    <xf numFmtId="167" fontId="28" fillId="0" borderId="1" applyAlignment="1" pivotButton="0" quotePrefix="0" xfId="24">
      <alignment horizontal="right" vertical="center" indent="2"/>
    </xf>
    <xf numFmtId="166" fontId="28" fillId="3" borderId="1" applyAlignment="1" pivotButton="0" quotePrefix="0" xfId="24">
      <alignment horizontal="right" vertical="center" indent="2"/>
    </xf>
    <xf numFmtId="0" fontId="28" fillId="0" borderId="1" applyAlignment="1" pivotButton="0" quotePrefix="0" xfId="24">
      <alignment horizontal="center" vertical="center"/>
    </xf>
    <xf numFmtId="167" fontId="28" fillId="0" borderId="1" applyAlignment="1" pivotButton="0" quotePrefix="0" xfId="24">
      <alignment horizontal="center" vertical="center"/>
    </xf>
    <xf numFmtId="0" fontId="23" fillId="0" borderId="1" applyAlignment="1" pivotButton="0" quotePrefix="0" xfId="24">
      <alignment horizontal="center" vertical="center"/>
    </xf>
    <xf numFmtId="0" fontId="29" fillId="0" borderId="1" applyAlignment="1" pivotButton="0" quotePrefix="0" xfId="24">
      <alignment vertical="center"/>
    </xf>
    <xf numFmtId="0" fontId="6" fillId="6" borderId="1" applyAlignment="1" pivotButton="0" quotePrefix="0" xfId="24">
      <alignment vertical="center"/>
    </xf>
    <xf numFmtId="0" fontId="6" fillId="6" borderId="1" applyAlignment="1" pivotButton="0" quotePrefix="0" xfId="24">
      <alignment horizontal="left" vertical="center" indent="1"/>
    </xf>
    <xf numFmtId="0" fontId="6" fillId="6" borderId="1" applyAlignment="1" pivotButton="0" quotePrefix="0" xfId="24">
      <alignment horizontal="right" vertical="center" indent="1"/>
    </xf>
    <xf numFmtId="0" fontId="16" fillId="5" borderId="1" applyAlignment="1" pivotButton="0" quotePrefix="0" xfId="0">
      <alignment vertical="center"/>
    </xf>
    <xf numFmtId="14" fontId="21" fillId="5" borderId="1" applyAlignment="1" pivotButton="0" quotePrefix="0" xfId="0">
      <alignment vertical="center"/>
    </xf>
    <xf numFmtId="0" fontId="21" fillId="7" borderId="1" applyAlignment="1" pivotButton="0" quotePrefix="0" xfId="0">
      <alignment vertical="center"/>
    </xf>
    <xf numFmtId="0" fontId="18" fillId="8" borderId="1" pivotButton="0" quotePrefix="0" xfId="0"/>
    <xf numFmtId="0" fontId="10" fillId="5" borderId="1" applyAlignment="1" pivotButton="0" quotePrefix="0" xfId="0">
      <alignment vertical="center"/>
    </xf>
    <xf numFmtId="167" fontId="4" fillId="9" borderId="1" pivotButton="0" quotePrefix="0" xfId="0"/>
    <xf numFmtId="171" fontId="21" fillId="5" borderId="1" applyAlignment="1" pivotButton="0" quotePrefix="0" xfId="0">
      <alignment vertical="center"/>
    </xf>
    <xf numFmtId="171" fontId="21" fillId="5" borderId="1" applyAlignment="1" pivotButton="0" quotePrefix="0" xfId="0">
      <alignment horizontal="left" vertical="center"/>
    </xf>
    <xf numFmtId="171" fontId="21" fillId="7" borderId="1" applyAlignment="1" pivotButton="0" quotePrefix="0" xfId="0">
      <alignment vertical="center"/>
    </xf>
    <xf numFmtId="171" fontId="18" fillId="8" borderId="1" pivotButton="0" quotePrefix="0" xfId="0"/>
    <xf numFmtId="0" fontId="30" fillId="0" borderId="0" pivotButton="0" quotePrefix="0" xfId="0"/>
    <xf numFmtId="0" fontId="30" fillId="0" borderId="1" pivotButton="0" quotePrefix="0" xfId="0"/>
    <xf numFmtId="0" fontId="32" fillId="0" borderId="0" pivotButton="0" quotePrefix="0" xfId="0"/>
    <xf numFmtId="0" fontId="1" fillId="0" borderId="0" pivotButton="0" quotePrefix="0" xfId="0"/>
    <xf numFmtId="0" fontId="1" fillId="0" borderId="1" pivotButton="0" quotePrefix="0" xfId="0"/>
    <xf numFmtId="0" fontId="33" fillId="0" borderId="1" applyAlignment="1" pivotButton="0" quotePrefix="0" xfId="0">
      <alignment horizontal="left" vertical="top"/>
    </xf>
    <xf numFmtId="4" fontId="34" fillId="0" borderId="1" applyAlignment="1" pivotButton="0" quotePrefix="0" xfId="0">
      <alignment horizontal="right" vertical="top" shrinkToFit="1"/>
    </xf>
    <xf numFmtId="1" fontId="34" fillId="0" borderId="1" applyAlignment="1" pivotButton="0" quotePrefix="0" xfId="0">
      <alignment horizontal="right" vertical="top" shrinkToFit="1"/>
    </xf>
    <xf numFmtId="0" fontId="30" fillId="0" borderId="0" applyAlignment="1" pivotButton="0" quotePrefix="0" xfId="0">
      <alignment vertical="center"/>
    </xf>
    <xf numFmtId="0" fontId="36" fillId="0" borderId="0" pivotButton="0" quotePrefix="0" xfId="0"/>
    <xf numFmtId="0" fontId="36" fillId="0" borderId="1" pivotButton="0" quotePrefix="0" xfId="0"/>
    <xf numFmtId="0" fontId="36" fillId="0" borderId="1" applyAlignment="1" pivotButton="0" quotePrefix="0" xfId="0">
      <alignment vertical="center"/>
    </xf>
    <xf numFmtId="0" fontId="36" fillId="0" borderId="1" applyAlignment="1" pivotButton="0" quotePrefix="0" xfId="0">
      <alignment wrapText="1"/>
    </xf>
    <xf numFmtId="0" fontId="39" fillId="0" borderId="0" pivotButton="0" quotePrefix="0" xfId="0"/>
    <xf numFmtId="0" fontId="39" fillId="0" borderId="1" pivotButton="0" quotePrefix="0" xfId="0"/>
    <xf numFmtId="0" fontId="37" fillId="0" borderId="0" pivotButton="0" quotePrefix="0" xfId="0"/>
    <xf numFmtId="0" fontId="37" fillId="0" borderId="1" pivotButton="0" quotePrefix="0" xfId="0"/>
    <xf numFmtId="0" fontId="40" fillId="0" borderId="0" pivotButton="0" quotePrefix="0" xfId="0"/>
    <xf numFmtId="166" fontId="38" fillId="0" borderId="0" applyAlignment="1" pivotButton="0" quotePrefix="0" xfId="0">
      <alignment horizontal="left" vertical="center" indent="15"/>
    </xf>
    <xf numFmtId="0" fontId="41" fillId="0" borderId="1" applyAlignment="1" pivotButton="0" quotePrefix="0" xfId="0">
      <alignment horizontal="right" vertical="top" wrapText="1"/>
    </xf>
    <xf numFmtId="3" fontId="42" fillId="0" borderId="1" applyAlignment="1" pivotButton="0" quotePrefix="0" xfId="0">
      <alignment horizontal="right" vertical="top" shrinkToFit="1" indent="1"/>
    </xf>
    <xf numFmtId="0" fontId="43" fillId="0" borderId="0" pivotButton="0" quotePrefix="0" xfId="0"/>
    <xf numFmtId="0" fontId="44" fillId="0" borderId="0" pivotButton="0" quotePrefix="0" xfId="0"/>
    <xf numFmtId="0" fontId="45" fillId="0" borderId="0" pivotButton="0" quotePrefix="0" xfId="0"/>
    <xf numFmtId="0" fontId="36" fillId="0" borderId="0" applyAlignment="1" pivotButton="0" quotePrefix="0" xfId="0">
      <alignment vertical="center"/>
    </xf>
    <xf numFmtId="0" fontId="41" fillId="0" borderId="1" applyAlignment="1" pivotButton="0" quotePrefix="0" xfId="0">
      <alignment horizontal="right" vertical="center" wrapText="1"/>
    </xf>
    <xf numFmtId="0" fontId="46" fillId="0" borderId="0" pivotButton="0" quotePrefix="0" xfId="0"/>
    <xf numFmtId="0" fontId="46" fillId="0" borderId="1" pivotButton="0" quotePrefix="0" xfId="0"/>
    <xf numFmtId="0" fontId="47" fillId="0" borderId="0" pivotButton="0" quotePrefix="0" xfId="0"/>
    <xf numFmtId="0" fontId="46" fillId="0" borderId="1" applyAlignment="1" pivotButton="0" quotePrefix="0" xfId="0">
      <alignment vertical="center"/>
    </xf>
    <xf numFmtId="0" fontId="39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1" fillId="0" borderId="1" applyAlignment="1" pivotButton="0" quotePrefix="0" xfId="0">
      <alignment vertical="center"/>
    </xf>
    <xf numFmtId="0" fontId="49" fillId="0" borderId="0" pivotButton="0" quotePrefix="0" xfId="0"/>
    <xf numFmtId="0" fontId="49" fillId="0" borderId="0" applyAlignment="1" pivotButton="0" quotePrefix="0" xfId="0">
      <alignment vertical="center"/>
    </xf>
    <xf numFmtId="0" fontId="49" fillId="0" borderId="4" pivotButton="0" quotePrefix="0" xfId="0"/>
    <xf numFmtId="0" fontId="49" fillId="0" borderId="1" pivotButton="0" quotePrefix="0" xfId="0"/>
    <xf numFmtId="0" fontId="49" fillId="0" borderId="1" applyAlignment="1" pivotButton="0" quotePrefix="0" xfId="0">
      <alignment vertical="center"/>
    </xf>
    <xf numFmtId="0" fontId="53" fillId="0" borderId="1" applyAlignment="1" pivotButton="0" quotePrefix="0" xfId="0">
      <alignment horizontal="left" vertical="center"/>
    </xf>
    <xf numFmtId="0" fontId="51" fillId="0" borderId="1" applyAlignment="1" pivotButton="0" quotePrefix="0" xfId="0">
      <alignment horizontal="center" vertical="center"/>
    </xf>
    <xf numFmtId="0" fontId="56" fillId="0" borderId="1" applyAlignment="1" pivotButton="0" quotePrefix="0" xfId="0">
      <alignment vertical="center"/>
    </xf>
    <xf numFmtId="0" fontId="43" fillId="0" borderId="1" pivotButton="0" quotePrefix="0" xfId="0"/>
    <xf numFmtId="0" fontId="5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left"/>
    </xf>
    <xf numFmtId="0" fontId="52" fillId="0" borderId="1" applyAlignment="1" pivotButton="0" quotePrefix="0" xfId="0">
      <alignment vertical="center" wrapText="1"/>
    </xf>
    <xf numFmtId="0" fontId="73" fillId="0" borderId="1" applyAlignment="1" pivotButton="0" quotePrefix="0" xfId="27">
      <alignment vertical="center"/>
    </xf>
    <xf numFmtId="0" fontId="71" fillId="0" borderId="1" pivotButton="0" quotePrefix="0" xfId="0"/>
    <xf numFmtId="0" fontId="50" fillId="0" borderId="1" applyAlignment="1" pivotButton="0" quotePrefix="0" xfId="0">
      <alignment horizontal="left" vertical="center" indent="1"/>
    </xf>
    <xf numFmtId="166" fontId="62" fillId="0" borderId="1" applyAlignment="1" pivotButton="0" quotePrefix="0" xfId="0">
      <alignment horizontal="center" vertical="center" wrapText="1"/>
    </xf>
    <xf numFmtId="0" fontId="73" fillId="0" borderId="1" applyAlignment="1" pivotButton="0" quotePrefix="0" xfId="0">
      <alignment horizontal="left" vertical="center"/>
    </xf>
    <xf numFmtId="0" fontId="50" fillId="0" borderId="1" applyAlignment="1" pivotButton="0" quotePrefix="0" xfId="0">
      <alignment horizontal="left" indent="1"/>
    </xf>
    <xf numFmtId="0" fontId="73" fillId="0" borderId="1" pivotButton="0" quotePrefix="0" xfId="0"/>
    <xf numFmtId="0" fontId="74" fillId="0" borderId="0" pivotButton="0" quotePrefix="0" xfId="0"/>
    <xf numFmtId="0" fontId="76" fillId="0" borderId="1" applyAlignment="1" pivotButton="0" quotePrefix="0" xfId="0">
      <alignment horizontal="left" vertical="center"/>
    </xf>
    <xf numFmtId="0" fontId="76" fillId="0" borderId="1" pivotButton="0" quotePrefix="0" xfId="0"/>
    <xf numFmtId="0" fontId="76" fillId="0" borderId="1" applyAlignment="1" pivotButton="0" quotePrefix="0" xfId="27">
      <alignment horizontal="left" vertical="center" indent="1"/>
    </xf>
    <xf numFmtId="0" fontId="61" fillId="0" borderId="0" pivotButton="0" quotePrefix="0" xfId="0"/>
    <xf numFmtId="0" fontId="77" fillId="0" borderId="0" applyAlignment="1" pivotButton="0" quotePrefix="0" xfId="0">
      <alignment horizontal="left"/>
    </xf>
    <xf numFmtId="0" fontId="78" fillId="0" borderId="1" applyAlignment="1" pivotButton="0" quotePrefix="0" xfId="0">
      <alignment horizontal="left"/>
    </xf>
    <xf numFmtId="0" fontId="36" fillId="0" borderId="0" applyAlignment="1" pivotButton="0" quotePrefix="0" xfId="0">
      <alignment horizontal="right" vertical="center"/>
    </xf>
    <xf numFmtId="0" fontId="37" fillId="0" borderId="0" applyAlignment="1" pivotButton="0" quotePrefix="0" xfId="0">
      <alignment horizontal="right" vertical="center"/>
    </xf>
    <xf numFmtId="0" fontId="39" fillId="0" borderId="5" pivotButton="0" quotePrefix="0" xfId="0"/>
    <xf numFmtId="0" fontId="80" fillId="0" borderId="0" pivotButton="0" quotePrefix="0" xfId="0"/>
    <xf numFmtId="0" fontId="80" fillId="0" borderId="1" pivotButton="0" quotePrefix="0" xfId="0"/>
    <xf numFmtId="0" fontId="82" fillId="0" borderId="1" applyAlignment="1" pivotButton="0" quotePrefix="0" xfId="0">
      <alignment horizontal="left" vertical="center"/>
    </xf>
    <xf numFmtId="0" fontId="80" fillId="0" borderId="1" applyAlignment="1" pivotButton="0" quotePrefix="0" xfId="0">
      <alignment vertical="center"/>
    </xf>
    <xf numFmtId="0" fontId="82" fillId="0" borderId="1" applyAlignment="1" pivotButton="0" quotePrefix="0" xfId="0">
      <alignment horizontal="left" vertical="center" wrapText="1"/>
    </xf>
    <xf numFmtId="166" fontId="85" fillId="0" borderId="1" applyAlignment="1" pivotButton="0" quotePrefix="0" xfId="0">
      <alignment horizontal="left" vertical="center"/>
    </xf>
    <xf numFmtId="0" fontId="86" fillId="0" borderId="1" applyAlignment="1" pivotButton="0" quotePrefix="0" xfId="0">
      <alignment horizontal="left" vertical="center"/>
    </xf>
    <xf numFmtId="0" fontId="82" fillId="0" borderId="1" applyAlignment="1" pivotButton="0" quotePrefix="0" xfId="0">
      <alignment horizontal="left" vertical="top" wrapText="1" indent="1"/>
    </xf>
    <xf numFmtId="0" fontId="75" fillId="0" borderId="1" applyAlignment="1" pivotButton="0" quotePrefix="0" xfId="0">
      <alignment vertical="top"/>
    </xf>
    <xf numFmtId="0" fontId="47" fillId="0" borderId="1" pivotButton="0" quotePrefix="0" xfId="0"/>
    <xf numFmtId="0" fontId="76" fillId="0" borderId="1" applyAlignment="1" pivotButton="0" quotePrefix="0" xfId="0">
      <alignment horizontal="left"/>
    </xf>
    <xf numFmtId="0" fontId="49" fillId="0" borderId="2" pivotButton="0" quotePrefix="0" xfId="0"/>
    <xf numFmtId="0" fontId="49" fillId="0" borderId="3" pivotButton="0" quotePrefix="0" xfId="0"/>
    <xf numFmtId="0" fontId="35" fillId="0" borderId="1" pivotButton="0" quotePrefix="0" xfId="0"/>
    <xf numFmtId="0" fontId="36" fillId="0" borderId="1" applyAlignment="1" pivotButton="0" quotePrefix="0" xfId="0">
      <alignment horizontal="right"/>
    </xf>
    <xf numFmtId="0" fontId="63" fillId="0" borderId="1" applyAlignment="1" pivotButton="0" quotePrefix="0" xfId="0">
      <alignment vertical="center"/>
    </xf>
    <xf numFmtId="0" fontId="67" fillId="0" borderId="1" applyAlignment="1" pivotButton="0" quotePrefix="0" xfId="0">
      <alignment vertical="center"/>
    </xf>
    <xf numFmtId="0" fontId="65" fillId="0" borderId="1" applyAlignment="1" pivotButton="0" quotePrefix="0" xfId="0">
      <alignment horizontal="left" vertical="center"/>
    </xf>
    <xf numFmtId="171" fontId="65" fillId="0" borderId="1" applyAlignment="1" pivotButton="0" quotePrefix="0" xfId="0">
      <alignment horizontal="right" vertical="center"/>
    </xf>
    <xf numFmtId="10" fontId="66" fillId="0" borderId="1" applyAlignment="1" pivotButton="0" quotePrefix="0" xfId="0">
      <alignment horizontal="left" vertical="center"/>
    </xf>
    <xf numFmtId="0" fontId="58" fillId="0" borderId="1" applyAlignment="1" pivotButton="0" quotePrefix="0" xfId="0">
      <alignment vertical="center"/>
    </xf>
    <xf numFmtId="0" fontId="65" fillId="0" borderId="1" applyAlignment="1" pivotButton="0" quotePrefix="0" xfId="0">
      <alignment vertical="center"/>
    </xf>
    <xf numFmtId="0" fontId="63" fillId="0" borderId="1" pivotButton="0" quotePrefix="0" xfId="0"/>
    <xf numFmtId="0" fontId="68" fillId="0" borderId="1" applyAlignment="1" pivotButton="0" quotePrefix="0" xfId="0">
      <alignment horizontal="left" vertical="center"/>
    </xf>
    <xf numFmtId="0" fontId="69" fillId="0" borderId="1" applyAlignment="1" pivotButton="0" quotePrefix="0" xfId="0">
      <alignment horizontal="right" vertical="center" wrapText="1"/>
    </xf>
    <xf numFmtId="0" fontId="70" fillId="0" borderId="1" applyAlignment="1" pivotButton="0" quotePrefix="0" xfId="0">
      <alignment vertical="center"/>
    </xf>
    <xf numFmtId="3" fontId="59" fillId="0" borderId="1" applyAlignment="1" pivotButton="0" quotePrefix="0" xfId="0">
      <alignment horizontal="right" vertical="center" shrinkToFit="1"/>
    </xf>
    <xf numFmtId="1" fontId="59" fillId="0" borderId="1" applyAlignment="1" pivotButton="0" quotePrefix="0" xfId="0">
      <alignment horizontal="center" vertical="center" shrinkToFit="1"/>
    </xf>
    <xf numFmtId="0" fontId="62" fillId="0" borderId="1" applyAlignment="1" pivotButton="0" quotePrefix="0" xfId="0">
      <alignment vertical="center" wrapText="1"/>
    </xf>
    <xf numFmtId="0" fontId="62" fillId="0" borderId="1" applyAlignment="1" pivotButton="0" quotePrefix="0" xfId="0">
      <alignment vertical="center"/>
    </xf>
    <xf numFmtId="0" fontId="69" fillId="0" borderId="1" applyAlignment="1" pivotButton="0" quotePrefix="0" xfId="0">
      <alignment vertical="center" wrapText="1"/>
    </xf>
    <xf numFmtId="1" fontId="62" fillId="0" borderId="1" applyAlignment="1" pivotButton="0" quotePrefix="0" xfId="0">
      <alignment horizontal="center" vertical="center" shrinkToFit="1"/>
    </xf>
    <xf numFmtId="171" fontId="62" fillId="0" borderId="1" applyAlignment="1" pivotButton="0" quotePrefix="0" xfId="0">
      <alignment horizontal="right" vertical="center" shrinkToFit="1"/>
    </xf>
    <xf numFmtId="3" fontId="62" fillId="0" borderId="1" applyAlignment="1" pivotButton="0" quotePrefix="0" xfId="0">
      <alignment horizontal="right" vertical="center" shrinkToFit="1"/>
    </xf>
    <xf numFmtId="4" fontId="59" fillId="0" borderId="1" applyAlignment="1" pivotButton="0" quotePrefix="0" xfId="0">
      <alignment horizontal="right" vertical="center" shrinkToFit="1"/>
    </xf>
    <xf numFmtId="3" fontId="62" fillId="0" borderId="1" applyAlignment="1" pivotButton="0" quotePrefix="0" xfId="0">
      <alignment horizontal="center" vertical="center" shrinkToFit="1"/>
    </xf>
    <xf numFmtId="166" fontId="58" fillId="0" borderId="1" applyAlignment="1" pivotButton="0" quotePrefix="0" xfId="0">
      <alignment vertical="center"/>
    </xf>
    <xf numFmtId="166" fontId="64" fillId="0" borderId="1" applyAlignment="1" pivotButton="0" quotePrefix="0" xfId="0">
      <alignment horizontal="left" vertical="center"/>
    </xf>
    <xf numFmtId="0" fontId="60" fillId="0" borderId="1" applyAlignment="1" pivotButton="0" quotePrefix="0" xfId="0">
      <alignment horizontal="left" vertical="center" wrapText="1"/>
    </xf>
    <xf numFmtId="166" fontId="58" fillId="0" borderId="1" applyAlignment="1" pivotButton="0" quotePrefix="0" xfId="0">
      <alignment vertical="center" wrapText="1"/>
    </xf>
    <xf numFmtId="0" fontId="58" fillId="0" borderId="1" applyAlignment="1" pivotButton="0" quotePrefix="0" xfId="0">
      <alignment vertical="center" wrapText="1"/>
    </xf>
    <xf numFmtId="0" fontId="60" fillId="0" borderId="1" applyAlignment="1" pivotButton="0" quotePrefix="0" xfId="0">
      <alignment horizontal="left" vertical="center"/>
    </xf>
    <xf numFmtId="0" fontId="60" fillId="0" borderId="1" applyAlignment="1" pivotButton="0" quotePrefix="0" xfId="0">
      <alignment horizontal="right" vertical="center" wrapText="1"/>
    </xf>
    <xf numFmtId="166" fontId="65" fillId="0" borderId="1" applyAlignment="1" pivotButton="0" quotePrefix="0" xfId="0">
      <alignment horizontal="left" vertical="center" wrapText="1"/>
    </xf>
    <xf numFmtId="0" fontId="39" fillId="0" borderId="1" applyAlignment="1" pivotButton="0" quotePrefix="0" xfId="0">
      <alignment horizontal="right" vertical="center"/>
    </xf>
    <xf numFmtId="0" fontId="69" fillId="0" borderId="7" applyAlignment="1" pivotButton="0" quotePrefix="0" xfId="0">
      <alignment horizontal="center" vertical="center"/>
    </xf>
    <xf numFmtId="1" fontId="59" fillId="0" borderId="7" applyAlignment="1" pivotButton="0" quotePrefix="0" xfId="0">
      <alignment horizontal="center" vertical="center" shrinkToFit="1"/>
    </xf>
    <xf numFmtId="1" fontId="62" fillId="0" borderId="7" applyAlignment="1" pivotButton="0" quotePrefix="0" xfId="0">
      <alignment horizontal="center" vertical="center" shrinkToFit="1"/>
    </xf>
    <xf numFmtId="0" fontId="69" fillId="0" borderId="6" applyAlignment="1" pivotButton="0" quotePrefix="0" xfId="0">
      <alignment horizontal="center" vertical="center"/>
    </xf>
    <xf numFmtId="1" fontId="59" fillId="0" borderId="6" applyAlignment="1" pivotButton="0" quotePrefix="0" xfId="0">
      <alignment horizontal="center" vertical="center" shrinkToFit="1"/>
    </xf>
    <xf numFmtId="1" fontId="62" fillId="0" borderId="6" applyAlignment="1" pivotButton="0" quotePrefix="0" xfId="0">
      <alignment horizontal="center" vertical="center" shrinkToFit="1"/>
    </xf>
    <xf numFmtId="3" fontId="62" fillId="0" borderId="6" applyAlignment="1" pivotButton="0" quotePrefix="0" xfId="0">
      <alignment horizontal="center" vertical="center" shrinkToFit="1"/>
    </xf>
    <xf numFmtId="3" fontId="62" fillId="0" borderId="7" applyAlignment="1" pivotButton="0" quotePrefix="0" xfId="0">
      <alignment horizontal="center" vertical="center" shrinkToFit="1"/>
    </xf>
    <xf numFmtId="0" fontId="69" fillId="0" borderId="7" applyAlignment="1" pivotButton="0" quotePrefix="0" xfId="0">
      <alignment horizontal="right" vertical="center" wrapText="1" indent="1"/>
    </xf>
    <xf numFmtId="171" fontId="59" fillId="0" borderId="7" applyAlignment="1" pivotButton="0" quotePrefix="0" xfId="0">
      <alignment horizontal="right" vertical="center" shrinkToFit="1" indent="1"/>
    </xf>
    <xf numFmtId="171" fontId="62" fillId="0" borderId="7" applyAlignment="1" pivotButton="0" quotePrefix="0" xfId="0">
      <alignment horizontal="right" vertical="center" shrinkToFit="1" indent="1"/>
    </xf>
    <xf numFmtId="0" fontId="69" fillId="0" borderId="6" applyAlignment="1" pivotButton="0" quotePrefix="0" xfId="0">
      <alignment horizontal="right" vertical="center" wrapText="1" indent="1"/>
    </xf>
    <xf numFmtId="171" fontId="59" fillId="0" borderId="6" applyAlignment="1" pivotButton="0" quotePrefix="0" xfId="0">
      <alignment horizontal="right" vertical="center" shrinkToFit="1" indent="1"/>
    </xf>
    <xf numFmtId="171" fontId="62" fillId="0" borderId="6" applyAlignment="1" pivotButton="0" quotePrefix="0" xfId="0">
      <alignment horizontal="right" vertical="center" shrinkToFit="1" indent="1"/>
    </xf>
    <xf numFmtId="0" fontId="69" fillId="0" borderId="1" applyAlignment="1" pivotButton="0" quotePrefix="0" xfId="0">
      <alignment horizontal="right" vertical="center" wrapText="1" indent="1"/>
    </xf>
    <xf numFmtId="3" fontId="59" fillId="0" borderId="1" applyAlignment="1" pivotButton="0" quotePrefix="0" xfId="0">
      <alignment horizontal="right" vertical="center" shrinkToFit="1" indent="1"/>
    </xf>
    <xf numFmtId="3" fontId="62" fillId="0" borderId="1" applyAlignment="1" pivotButton="0" quotePrefix="0" xfId="0">
      <alignment horizontal="right" vertical="center" shrinkToFit="1" indent="1"/>
    </xf>
    <xf numFmtId="171" fontId="65" fillId="0" borderId="1" applyAlignment="1" pivotButton="0" quotePrefix="0" xfId="0">
      <alignment horizontal="right" vertical="center" indent="1"/>
    </xf>
    <xf numFmtId="0" fontId="69" fillId="0" borderId="6" applyAlignment="1" pivotButton="0" quotePrefix="0" xfId="0">
      <alignment horizontal="left" vertical="center" wrapText="1" indent="1"/>
    </xf>
    <xf numFmtId="0" fontId="60" fillId="0" borderId="6" applyAlignment="1" pivotButton="0" quotePrefix="0" xfId="0">
      <alignment horizontal="left" vertical="center" wrapText="1" indent="1"/>
    </xf>
    <xf numFmtId="0" fontId="88" fillId="0" borderId="1" applyAlignment="1" pivotButton="0" quotePrefix="0" xfId="0">
      <alignment horizontal="left" vertical="center"/>
    </xf>
    <xf numFmtId="166" fontId="70" fillId="0" borderId="1" applyAlignment="1" pivotButton="0" quotePrefix="0" xfId="0">
      <alignment horizontal="left" vertical="center"/>
    </xf>
    <xf numFmtId="10" fontId="70" fillId="0" borderId="1" applyAlignment="1" pivotButton="0" quotePrefix="0" xfId="0">
      <alignment horizontal="left" vertical="center"/>
    </xf>
    <xf numFmtId="10" fontId="89" fillId="0" borderId="1" applyAlignment="1" pivotButton="0" quotePrefix="0" xfId="0">
      <alignment horizontal="right" vertical="center" indent="1"/>
    </xf>
    <xf numFmtId="0" fontId="51" fillId="12" borderId="7" applyAlignment="1" pivotButton="0" quotePrefix="0" xfId="0">
      <alignment horizontal="center" vertical="center"/>
    </xf>
    <xf numFmtId="0" fontId="53" fillId="0" borderId="7" applyAlignment="1" pivotButton="0" quotePrefix="0" xfId="0">
      <alignment horizontal="center" vertical="center"/>
    </xf>
    <xf numFmtId="0" fontId="60" fillId="0" borderId="7" applyAlignment="1" pivotButton="0" quotePrefix="0" xfId="0">
      <alignment horizontal="center" vertical="center"/>
    </xf>
    <xf numFmtId="3" fontId="60" fillId="0" borderId="7" applyAlignment="1" pivotButton="0" quotePrefix="0" xfId="0">
      <alignment horizontal="center" vertical="center"/>
    </xf>
    <xf numFmtId="0" fontId="53" fillId="0" borderId="8" applyAlignment="1" pivotButton="0" quotePrefix="0" xfId="0">
      <alignment horizontal="center" vertical="center"/>
    </xf>
    <xf numFmtId="0" fontId="53" fillId="11" borderId="7" applyAlignment="1" pivotButton="0" quotePrefix="0" xfId="0">
      <alignment horizontal="center" vertical="center"/>
    </xf>
    <xf numFmtId="0" fontId="60" fillId="11" borderId="7" applyAlignment="1" pivotButton="0" quotePrefix="0" xfId="0">
      <alignment horizontal="center" vertical="center"/>
    </xf>
    <xf numFmtId="14" fontId="60" fillId="11" borderId="7" applyAlignment="1" pivotButton="0" quotePrefix="0" xfId="0">
      <alignment horizontal="center" vertical="center"/>
    </xf>
    <xf numFmtId="0" fontId="60" fillId="11" borderId="6" applyAlignment="1" pivotButton="0" quotePrefix="0" xfId="0">
      <alignment horizontal="left" vertical="center" wrapText="1" indent="1"/>
    </xf>
    <xf numFmtId="1" fontId="59" fillId="11" borderId="7" applyAlignment="1" pivotButton="0" quotePrefix="0" xfId="0">
      <alignment horizontal="center" vertical="center" shrinkToFit="1"/>
    </xf>
    <xf numFmtId="171" fontId="59" fillId="11" borderId="7" applyAlignment="1" pivotButton="0" quotePrefix="0" xfId="0">
      <alignment horizontal="right" vertical="center" shrinkToFit="1" indent="1"/>
    </xf>
    <xf numFmtId="3" fontId="59" fillId="11" borderId="1" applyAlignment="1" pivotButton="0" quotePrefix="0" xfId="0">
      <alignment horizontal="right" vertical="center" shrinkToFit="1" indent="1"/>
    </xf>
    <xf numFmtId="1" fontId="59" fillId="11" borderId="6" applyAlignment="1" pivotButton="0" quotePrefix="0" xfId="0">
      <alignment horizontal="center" vertical="center" shrinkToFit="1"/>
    </xf>
    <xf numFmtId="171" fontId="59" fillId="11" borderId="6" applyAlignment="1" pivotButton="0" quotePrefix="0" xfId="0">
      <alignment horizontal="right" vertical="center" shrinkToFit="1" indent="1"/>
    </xf>
    <xf numFmtId="0" fontId="71" fillId="13" borderId="1" applyAlignment="1" pivotButton="0" quotePrefix="0" xfId="26">
      <alignment horizontal="center" vertical="center"/>
    </xf>
    <xf numFmtId="166" fontId="59" fillId="0" borderId="1" applyAlignment="1" pivotButton="0" quotePrefix="0" xfId="0">
      <alignment horizontal="center" vertical="center" wrapText="1"/>
    </xf>
    <xf numFmtId="166" fontId="59" fillId="11" borderId="1" applyAlignment="1" pivotButton="0" quotePrefix="0" xfId="0">
      <alignment horizontal="center" vertical="center" wrapText="1"/>
    </xf>
    <xf numFmtId="0" fontId="55" fillId="0" borderId="7" applyAlignment="1" pivotButton="0" quotePrefix="0" xfId="0">
      <alignment horizontal="center" vertical="center" wrapText="1"/>
    </xf>
    <xf numFmtId="171" fontId="49" fillId="11" borderId="7" applyAlignment="1" pivotButton="0" quotePrefix="0" xfId="0">
      <alignment horizontal="right" vertical="center" indent="1"/>
    </xf>
    <xf numFmtId="171" fontId="58" fillId="0" borderId="7" applyAlignment="1" pivotButton="0" quotePrefix="0" xfId="0">
      <alignment horizontal="right" vertical="center" indent="1"/>
    </xf>
    <xf numFmtId="171" fontId="58" fillId="11" borderId="7" applyAlignment="1" pivotButton="0" quotePrefix="0" xfId="0">
      <alignment horizontal="right" vertical="center" indent="1"/>
    </xf>
    <xf numFmtId="171" fontId="49" fillId="0" borderId="7" applyAlignment="1" pivotButton="0" quotePrefix="0" xfId="0">
      <alignment horizontal="right" vertical="center" indent="1"/>
    </xf>
    <xf numFmtId="0" fontId="55" fillId="0" borderId="6" applyAlignment="1" pivotButton="0" quotePrefix="0" xfId="0">
      <alignment horizontal="center" vertical="center" wrapText="1"/>
    </xf>
    <xf numFmtId="171" fontId="49" fillId="11" borderId="6" applyAlignment="1" pivotButton="0" quotePrefix="0" xfId="0">
      <alignment horizontal="right" vertical="center" indent="1"/>
    </xf>
    <xf numFmtId="171" fontId="58" fillId="0" borderId="6" applyAlignment="1" pivotButton="0" quotePrefix="0" xfId="0">
      <alignment horizontal="right" vertical="center" indent="1"/>
    </xf>
    <xf numFmtId="171" fontId="58" fillId="11" borderId="6" applyAlignment="1" pivotButton="0" quotePrefix="0" xfId="0">
      <alignment horizontal="right" vertical="center" indent="1"/>
    </xf>
    <xf numFmtId="171" fontId="49" fillId="0" borderId="6" applyAlignment="1" pivotButton="0" quotePrefix="0" xfId="0">
      <alignment horizontal="right" vertical="center" indent="1"/>
    </xf>
    <xf numFmtId="0" fontId="71" fillId="13" borderId="6" applyAlignment="1" pivotButton="0" quotePrefix="0" xfId="26">
      <alignment horizontal="center" vertical="center"/>
    </xf>
    <xf numFmtId="0" fontId="71" fillId="13" borderId="7" applyAlignment="1" pivotButton="0" quotePrefix="0" xfId="26">
      <alignment horizontal="center" vertical="center"/>
    </xf>
    <xf numFmtId="172" fontId="59" fillId="0" borderId="7" applyAlignment="1" pivotButton="0" quotePrefix="0" xfId="0">
      <alignment horizontal="center" vertical="center" wrapText="1"/>
    </xf>
    <xf numFmtId="172" fontId="59" fillId="11" borderId="7" applyAlignment="1" pivotButton="0" quotePrefix="0" xfId="0">
      <alignment horizontal="center" vertical="top" wrapText="1"/>
    </xf>
    <xf numFmtId="0" fontId="62" fillId="0" borderId="7" applyAlignment="1" pivotButton="0" quotePrefix="0" xfId="0">
      <alignment horizontal="left" vertical="top" wrapText="1" indent="1"/>
    </xf>
    <xf numFmtId="9" fontId="59" fillId="0" borderId="7" applyAlignment="1" pivotButton="0" quotePrefix="0" xfId="0">
      <alignment horizontal="center" vertical="center" wrapText="1"/>
    </xf>
    <xf numFmtId="9" fontId="59" fillId="11" borderId="7" applyAlignment="1" pivotButton="0" quotePrefix="0" xfId="0">
      <alignment horizontal="center" vertical="top" wrapText="1"/>
    </xf>
    <xf numFmtId="9" fontId="59" fillId="0" borderId="7" applyAlignment="1" pivotButton="0" quotePrefix="1" xfId="0">
      <alignment horizontal="center" vertical="top" wrapText="1"/>
    </xf>
    <xf numFmtId="0" fontId="71" fillId="13" borderId="7" applyAlignment="1" pivotButton="0" quotePrefix="0" xfId="26">
      <alignment horizontal="center"/>
    </xf>
    <xf numFmtId="0" fontId="59" fillId="0" borderId="1" applyAlignment="1" pivotButton="0" quotePrefix="0" xfId="0">
      <alignment horizontal="center" vertical="top" wrapText="1"/>
    </xf>
    <xf numFmtId="0" fontId="73" fillId="0" borderId="1" applyAlignment="1" pivotButton="0" quotePrefix="0" xfId="0">
      <alignment horizontal="center" vertical="center"/>
    </xf>
    <xf numFmtId="0" fontId="71" fillId="13" borderId="6" applyAlignment="1" pivotButton="0" quotePrefix="0" xfId="26">
      <alignment horizontal="left" vertical="center" indent="1"/>
    </xf>
    <xf numFmtId="0" fontId="51" fillId="12" borderId="6" applyAlignment="1" pivotButton="0" quotePrefix="0" xfId="0">
      <alignment horizontal="center" vertical="center"/>
    </xf>
    <xf numFmtId="11" fontId="53" fillId="0" borderId="6" applyAlignment="1" pivotButton="0" quotePrefix="0" xfId="0">
      <alignment horizontal="center" vertical="center"/>
    </xf>
    <xf numFmtId="0" fontId="53" fillId="11" borderId="6" applyAlignment="1" pivotButton="0" quotePrefix="0" xfId="0">
      <alignment horizontal="center" vertical="center"/>
    </xf>
    <xf numFmtId="0" fontId="60" fillId="0" borderId="6" applyAlignment="1" pivotButton="0" quotePrefix="0" xfId="0">
      <alignment horizontal="center" vertical="center"/>
    </xf>
    <xf numFmtId="0" fontId="60" fillId="11" borderId="6" applyAlignment="1" pivotButton="0" quotePrefix="0" xfId="0">
      <alignment horizontal="center" vertical="center"/>
    </xf>
    <xf numFmtId="14" fontId="60" fillId="11" borderId="6" applyAlignment="1" pivotButton="0" quotePrefix="0" xfId="0">
      <alignment horizontal="center" vertical="center"/>
    </xf>
    <xf numFmtId="3" fontId="60" fillId="0" borderId="6" applyAlignment="1" pivotButton="0" quotePrefix="0" xfId="0">
      <alignment horizontal="center" vertical="center"/>
    </xf>
    <xf numFmtId="0" fontId="50" fillId="3" borderId="1" applyAlignment="1" pivotButton="0" quotePrefix="0" xfId="0">
      <alignment vertical="center"/>
    </xf>
    <xf numFmtId="0" fontId="50" fillId="11" borderId="1" applyAlignment="1" pivotButton="0" quotePrefix="0" xfId="0">
      <alignment horizontal="left" indent="1"/>
    </xf>
    <xf numFmtId="0" fontId="90" fillId="0" borderId="1" applyAlignment="1" pivotButton="0" quotePrefix="0" xfId="0">
      <alignment horizontal="left" indent="1"/>
    </xf>
    <xf numFmtId="0" fontId="90" fillId="11" borderId="1" applyAlignment="1" pivotButton="0" quotePrefix="0" xfId="0">
      <alignment horizontal="left" indent="1"/>
    </xf>
    <xf numFmtId="0" fontId="52" fillId="0" borderId="1" pivotButton="0" quotePrefix="0" xfId="0"/>
    <xf numFmtId="0" fontId="54" fillId="0" borderId="1" applyAlignment="1" pivotButton="0" quotePrefix="0" xfId="0">
      <alignment vertical="center"/>
    </xf>
    <xf numFmtId="0" fontId="55" fillId="0" borderId="1" applyAlignment="1" pivotButton="0" quotePrefix="0" xfId="0">
      <alignment horizontal="left" vertical="center"/>
    </xf>
    <xf numFmtId="0" fontId="57" fillId="11" borderId="1" applyAlignment="1" pivotButton="0" quotePrefix="0" xfId="0">
      <alignment horizontal="left" vertical="center" indent="1"/>
    </xf>
    <xf numFmtId="0" fontId="49" fillId="0" borderId="1" applyAlignment="1" pivotButton="0" quotePrefix="0" xfId="0">
      <alignment horizontal="left" vertical="center" indent="1"/>
    </xf>
    <xf numFmtId="0" fontId="51" fillId="12" borderId="8" applyAlignment="1" pivotButton="0" quotePrefix="0" xfId="0">
      <alignment horizontal="center" vertical="center"/>
    </xf>
    <xf numFmtId="0" fontId="53" fillId="11" borderId="8" applyAlignment="1" pivotButton="0" quotePrefix="0" xfId="0">
      <alignment horizontal="center" vertical="center"/>
    </xf>
    <xf numFmtId="0" fontId="60" fillId="0" borderId="8" applyAlignment="1" pivotButton="0" quotePrefix="0" xfId="0">
      <alignment horizontal="center" vertical="center"/>
    </xf>
    <xf numFmtId="0" fontId="60" fillId="11" borderId="8" applyAlignment="1" pivotButton="0" quotePrefix="0" xfId="0">
      <alignment horizontal="center" vertical="center"/>
    </xf>
    <xf numFmtId="14" fontId="60" fillId="11" borderId="8" applyAlignment="1" pivotButton="0" quotePrefix="0" xfId="0">
      <alignment horizontal="center" vertical="center"/>
    </xf>
    <xf numFmtId="3" fontId="60" fillId="0" borderId="8" applyAlignment="1" pivotButton="0" quotePrefix="0" xfId="0">
      <alignment horizontal="center" vertical="center"/>
    </xf>
    <xf numFmtId="0" fontId="52" fillId="0" borderId="1" applyAlignment="1" pivotButton="0" quotePrefix="0" xfId="0">
      <alignment vertical="center"/>
    </xf>
    <xf numFmtId="0" fontId="91" fillId="0" borderId="1" applyAlignment="1" pivotButton="0" quotePrefix="0" xfId="0">
      <alignment horizontal="left" vertical="center" indent="1"/>
    </xf>
    <xf numFmtId="0" fontId="84" fillId="11" borderId="1" applyAlignment="1" pivotButton="0" quotePrefix="0" xfId="0">
      <alignment horizontal="left" vertical="center" indent="1"/>
    </xf>
    <xf numFmtId="0" fontId="92" fillId="0" borderId="1" applyAlignment="1" pivotButton="0" quotePrefix="0" xfId="0">
      <alignment vertical="top" wrapText="1"/>
    </xf>
    <xf numFmtId="0" fontId="92" fillId="0" borderId="1" pivotButton="0" quotePrefix="0" xfId="0"/>
    <xf numFmtId="0" fontId="72" fillId="0" borderId="6" applyAlignment="1" pivotButton="0" quotePrefix="0" xfId="0">
      <alignment horizontal="left" vertical="center" wrapText="1" indent="1"/>
    </xf>
    <xf numFmtId="0" fontId="72" fillId="11" borderId="6" applyAlignment="1" pivotButton="0" quotePrefix="0" xfId="0">
      <alignment horizontal="left" vertical="top" wrapText="1" indent="1"/>
    </xf>
    <xf numFmtId="0" fontId="72" fillId="0" borderId="6" applyAlignment="1" pivotButton="0" quotePrefix="0" xfId="0">
      <alignment horizontal="left" vertical="top" wrapText="1" indent="1"/>
    </xf>
    <xf numFmtId="0" fontId="79" fillId="0" borderId="1" applyAlignment="1" pivotButton="0" quotePrefix="0" xfId="0">
      <alignment horizontal="center" vertical="center"/>
    </xf>
    <xf numFmtId="0" fontId="76" fillId="0" borderId="1" applyAlignment="1" pivotButton="0" quotePrefix="0" xfId="0">
      <alignment horizontal="center" vertical="center"/>
    </xf>
    <xf numFmtId="0" fontId="36" fillId="0" borderId="9" pivotButton="0" quotePrefix="0" xfId="0"/>
    <xf numFmtId="0" fontId="69" fillId="0" borderId="8" applyAlignment="1" pivotButton="0" quotePrefix="0" xfId="0">
      <alignment horizontal="right" vertical="center" wrapText="1" indent="1"/>
    </xf>
    <xf numFmtId="3" fontId="59" fillId="11" borderId="8" applyAlignment="1" pivotButton="0" quotePrefix="0" xfId="0">
      <alignment horizontal="right" vertical="center" shrinkToFit="1" indent="1"/>
    </xf>
    <xf numFmtId="3" fontId="59" fillId="0" borderId="8" applyAlignment="1" pivotButton="0" quotePrefix="0" xfId="0">
      <alignment horizontal="right" vertical="center" shrinkToFit="1" indent="1"/>
    </xf>
    <xf numFmtId="0" fontId="70" fillId="0" borderId="1" applyAlignment="1" pivotButton="0" quotePrefix="0" xfId="0">
      <alignment horizontal="left" vertical="center" indent="1"/>
    </xf>
    <xf numFmtId="0" fontId="60" fillId="0" borderId="1" applyAlignment="1" pivotButton="0" quotePrefix="0" xfId="27">
      <alignment horizontal="left" vertical="center" wrapText="1" indent="1"/>
    </xf>
    <xf numFmtId="0" fontId="79" fillId="13" borderId="1" applyAlignment="1" pivotButton="0" quotePrefix="0" xfId="0">
      <alignment horizontal="center" vertical="center"/>
    </xf>
    <xf numFmtId="0" fontId="73" fillId="0" borderId="1" applyAlignment="1" pivotButton="0" quotePrefix="0" xfId="0">
      <alignment horizontal="left"/>
    </xf>
    <xf numFmtId="0" fontId="51" fillId="10" borderId="1" applyAlignment="1" pivotButton="0" quotePrefix="0" xfId="0">
      <alignment horizontal="center" vertical="center" wrapText="1"/>
    </xf>
    <xf numFmtId="0" fontId="51" fillId="10" borderId="9" applyAlignment="1" pivotButton="0" quotePrefix="0" xfId="0">
      <alignment horizontal="center" vertical="center" wrapText="1"/>
    </xf>
    <xf numFmtId="0" fontId="51" fillId="10" borderId="10" applyAlignment="1" pivotButton="0" quotePrefix="0" xfId="0">
      <alignment horizontal="center" vertical="center" wrapText="1"/>
    </xf>
    <xf numFmtId="0" fontId="71" fillId="0" borderId="9" pivotButton="0" quotePrefix="0" xfId="0"/>
    <xf numFmtId="0" fontId="73" fillId="0" borderId="9" applyAlignment="1" pivotButton="0" quotePrefix="0" xfId="0">
      <alignment horizontal="left"/>
    </xf>
    <xf numFmtId="0" fontId="51" fillId="0" borderId="9" applyAlignment="1" pivotButton="0" quotePrefix="0" xfId="0">
      <alignment horizontal="center" vertical="center" wrapText="1"/>
    </xf>
    <xf numFmtId="9" fontId="52" fillId="0" borderId="9" applyAlignment="1" pivotButton="0" quotePrefix="0" xfId="0">
      <alignment vertical="center" wrapText="1"/>
    </xf>
    <xf numFmtId="0" fontId="49" fillId="0" borderId="9" pivotButton="0" quotePrefix="0" xfId="0"/>
    <xf numFmtId="0" fontId="92" fillId="0" borderId="1" applyAlignment="1" pivotButton="0" quotePrefix="0" xfId="27">
      <alignment vertical="center"/>
    </xf>
    <xf numFmtId="0" fontId="76" fillId="13" borderId="1" applyAlignment="1" pivotButton="0" quotePrefix="0" xfId="0">
      <alignment vertical="center"/>
    </xf>
    <xf numFmtId="171" fontId="16" fillId="5" borderId="1" pivotButton="0" quotePrefix="0" xfId="0"/>
    <xf numFmtId="0" fontId="16" fillId="5" borderId="1" applyAlignment="1" pivotButton="0" quotePrefix="0" xfId="0">
      <alignment horizontal="left" vertical="center"/>
    </xf>
    <xf numFmtId="171" fontId="16" fillId="5" borderId="1" pivotButton="0" quotePrefix="0" xfId="23"/>
    <xf numFmtId="0" fontId="95" fillId="0" borderId="1" applyAlignment="1" pivotButton="0" quotePrefix="0" xfId="56">
      <alignment wrapText="1"/>
    </xf>
    <xf numFmtId="0" fontId="95" fillId="0" borderId="1" applyAlignment="1" pivotButton="0" quotePrefix="0" xfId="56">
      <alignment horizontal="right" wrapText="1"/>
    </xf>
    <xf numFmtId="10" fontId="96" fillId="0" borderId="1" applyAlignment="1" pivotButton="0" quotePrefix="0" xfId="0">
      <alignment horizontal="left" vertical="center" indent="15"/>
    </xf>
    <xf numFmtId="0" fontId="97" fillId="0" borderId="1" applyAlignment="1" pivotButton="0" quotePrefix="0" xfId="0">
      <alignment horizontal="left" vertical="top" wrapText="1"/>
    </xf>
    <xf numFmtId="166" fontId="98" fillId="0" borderId="1" applyAlignment="1" pivotButton="0" quotePrefix="0" xfId="0">
      <alignment wrapText="1"/>
    </xf>
    <xf numFmtId="0" fontId="98" fillId="0" borderId="1" applyAlignment="1" pivotButton="0" quotePrefix="0" xfId="0">
      <alignment vertical="center" wrapText="1"/>
    </xf>
    <xf numFmtId="0" fontId="97" fillId="0" borderId="1" applyAlignment="1" pivotButton="0" quotePrefix="0" xfId="0">
      <alignment horizontal="left" vertical="top"/>
    </xf>
    <xf numFmtId="9" fontId="22" fillId="0" borderId="1" pivotButton="0" quotePrefix="0" xfId="22"/>
    <xf numFmtId="0" fontId="17" fillId="0" borderId="1" pivotButton="0" quotePrefix="0" xfId="0"/>
    <xf numFmtId="0" fontId="99" fillId="0" borderId="1" applyAlignment="1" pivotButton="0" quotePrefix="0" xfId="0">
      <alignment vertical="center"/>
    </xf>
    <xf numFmtId="0" fontId="16" fillId="0" borderId="1" applyAlignment="1" pivotButton="0" quotePrefix="0" xfId="0">
      <alignment vertical="center"/>
    </xf>
    <xf numFmtId="0" fontId="16" fillId="0" borderId="1" pivotButton="0" quotePrefix="0" xfId="0"/>
    <xf numFmtId="0" fontId="95" fillId="0" borderId="1" applyAlignment="1" pivotButton="0" quotePrefix="0" xfId="56">
      <alignment horizontal="center"/>
    </xf>
    <xf numFmtId="166" fontId="60" fillId="0" borderId="1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right" shrinkToFit="1" indent="1"/>
    </xf>
    <xf numFmtId="0" fontId="72" fillId="11" borderId="6" applyAlignment="1" pivotButton="0" quotePrefix="0" xfId="0">
      <alignment horizontal="left" vertical="center" wrapText="1" indent="1"/>
    </xf>
    <xf numFmtId="9" fontId="59" fillId="0" borderId="7" applyAlignment="1" pivotButton="0" quotePrefix="0" xfId="0">
      <alignment horizontal="center" vertical="top" wrapText="1"/>
    </xf>
    <xf numFmtId="9" fontId="59" fillId="11" borderId="6" applyAlignment="1" pivotButton="0" quotePrefix="0" xfId="0">
      <alignment horizontal="center" vertical="top" wrapText="1"/>
    </xf>
    <xf numFmtId="9" fontId="59" fillId="0" borderId="6" applyAlignment="1" pivotButton="0" quotePrefix="0" xfId="0">
      <alignment horizontal="center" vertical="center" wrapText="1"/>
    </xf>
    <xf numFmtId="0" fontId="93" fillId="0" borderId="1" applyAlignment="1" pivotButton="0" quotePrefix="0" xfId="27">
      <alignment horizontal="left" vertical="center" wrapText="1" indent="1"/>
    </xf>
    <xf numFmtId="0" fontId="72" fillId="0" borderId="1" applyAlignment="1" pivotButton="0" quotePrefix="0" xfId="0">
      <alignment horizontal="left" vertical="top" wrapText="1" indent="1"/>
    </xf>
    <xf numFmtId="9" fontId="59" fillId="0" borderId="1" applyAlignment="1" pivotButton="0" quotePrefix="1" xfId="0">
      <alignment horizontal="center" vertical="top" wrapText="1"/>
    </xf>
    <xf numFmtId="0" fontId="62" fillId="0" borderId="1" applyAlignment="1" pivotButton="0" quotePrefix="0" xfId="0">
      <alignment horizontal="left" vertical="top" wrapText="1" indent="1"/>
    </xf>
    <xf numFmtId="0" fontId="43" fillId="0" borderId="1" applyAlignment="1" pivotButton="0" quotePrefix="0" xfId="0">
      <alignment vertical="center"/>
    </xf>
    <xf numFmtId="0" fontId="70" fillId="0" borderId="1" applyAlignment="1" pivotButton="0" quotePrefix="0" xfId="0">
      <alignment horizontal="right" vertical="center" indent="1"/>
    </xf>
    <xf numFmtId="168" fontId="72" fillId="0" borderId="1" applyAlignment="1" pivotButton="0" quotePrefix="0" xfId="0">
      <alignment horizontal="right" vertical="center" wrapText="1" indent="1"/>
    </xf>
    <xf numFmtId="0" fontId="91" fillId="0" borderId="9" applyAlignment="1" pivotButton="0" quotePrefix="0" xfId="0">
      <alignment horizontal="right"/>
    </xf>
    <xf numFmtId="0" fontId="80" fillId="0" borderId="9" applyAlignment="1" pivotButton="0" quotePrefix="0" xfId="0">
      <alignment horizontal="right"/>
    </xf>
    <xf numFmtId="0" fontId="60" fillId="4" borderId="1" applyAlignment="1" pivotButton="0" quotePrefix="0" xfId="27">
      <alignment horizontal="left" vertical="center" wrapText="1" indent="1"/>
    </xf>
    <xf numFmtId="0" fontId="36" fillId="4" borderId="9" pivotButton="0" quotePrefix="0" xfId="0"/>
    <xf numFmtId="0" fontId="80" fillId="4" borderId="9" applyAlignment="1" pivotButton="0" quotePrefix="0" xfId="0">
      <alignment horizontal="right"/>
    </xf>
    <xf numFmtId="168" fontId="72" fillId="4" borderId="1" applyAlignment="1" pivotButton="0" quotePrefix="0" xfId="0">
      <alignment horizontal="right" vertical="center" wrapText="1" indent="1"/>
    </xf>
    <xf numFmtId="168" fontId="59" fillId="4" borderId="1" applyAlignment="1" pivotButton="0" quotePrefix="0" xfId="27">
      <alignment horizontal="right" vertical="center" shrinkToFit="1" indent="1"/>
    </xf>
    <xf numFmtId="0" fontId="0" fillId="0" borderId="1" applyAlignment="1" pivotButton="0" quotePrefix="0" xfId="0">
      <alignment horizontal="center"/>
    </xf>
    <xf numFmtId="0" fontId="84" fillId="0" borderId="1" applyAlignment="1" pivotButton="0" quotePrefix="0" xfId="0">
      <alignment horizontal="left" vertical="center" indent="1"/>
    </xf>
    <xf numFmtId="0" fontId="82" fillId="0" borderId="1" applyAlignment="1" pivotButton="0" quotePrefix="0" xfId="0">
      <alignment horizontal="center" vertical="center" wrapText="1"/>
    </xf>
    <xf numFmtId="0" fontId="50" fillId="0" borderId="0" applyAlignment="1" pivotButton="0" quotePrefix="0" xfId="0">
      <alignment vertical="center"/>
    </xf>
    <xf numFmtId="0" fontId="58" fillId="0" borderId="1" pivotButton="0" quotePrefix="0" xfId="0"/>
    <xf numFmtId="0" fontId="50" fillId="0" borderId="0" pivotButton="0" quotePrefix="0" xfId="0"/>
    <xf numFmtId="0" fontId="50" fillId="0" borderId="1" pivotButton="0" quotePrefix="0" xfId="0"/>
    <xf numFmtId="0" fontId="81" fillId="0" borderId="1" pivotButton="0" quotePrefix="0" xfId="0"/>
    <xf numFmtId="0" fontId="81" fillId="0" borderId="1" applyAlignment="1" pivotButton="0" quotePrefix="0" xfId="0">
      <alignment vertical="center"/>
    </xf>
    <xf numFmtId="0" fontId="81" fillId="0" borderId="0" applyAlignment="1" pivotButton="0" quotePrefix="0" xfId="22">
      <alignment horizontal="right" vertical="center"/>
    </xf>
    <xf numFmtId="0" fontId="83" fillId="0" borderId="1" applyAlignment="1" pivotButton="0" quotePrefix="0" xfId="0">
      <alignment horizontal="right" vertical="center"/>
    </xf>
    <xf numFmtId="0" fontId="81" fillId="0" borderId="0" applyAlignment="1" pivotButton="0" quotePrefix="0" xfId="0">
      <alignment horizontal="right" vertical="center"/>
    </xf>
    <xf numFmtId="0" fontId="84" fillId="0" borderId="1" applyAlignment="1" pivotButton="0" quotePrefix="0" xfId="0">
      <alignment horizontal="right" vertical="center" shrinkToFit="1"/>
    </xf>
    <xf numFmtId="14" fontId="58" fillId="0" borderId="1" applyAlignment="1" pivotButton="0" quotePrefix="0" xfId="0">
      <alignment horizontal="left" vertical="center"/>
    </xf>
    <xf numFmtId="166" fontId="58" fillId="0" borderId="1" applyAlignment="1" pivotButton="0" quotePrefix="0" xfId="0">
      <alignment horizontal="left" vertical="center"/>
    </xf>
    <xf numFmtId="0" fontId="75" fillId="0" borderId="0" applyAlignment="1" pivotButton="0" quotePrefix="0" xfId="0">
      <alignment vertical="center"/>
    </xf>
    <xf numFmtId="3" fontId="52" fillId="3" borderId="1" applyAlignment="1" pivotButton="0" quotePrefix="0" xfId="0">
      <alignment horizontal="center" vertical="center"/>
    </xf>
    <xf numFmtId="0" fontId="50" fillId="0" borderId="1" applyAlignment="1" pivotButton="0" quotePrefix="0" xfId="0">
      <alignment horizontal="left" vertical="center"/>
    </xf>
    <xf numFmtId="0" fontId="74" fillId="0" borderId="0" applyAlignment="1" pivotButton="0" quotePrefix="0" xfId="0">
      <alignment vertical="center"/>
    </xf>
    <xf numFmtId="0" fontId="87" fillId="0" borderId="1" applyAlignment="1" pivotButton="0" quotePrefix="0" xfId="0">
      <alignment horizontal="left"/>
    </xf>
    <xf numFmtId="0" fontId="87" fillId="0" borderId="1" applyAlignment="1" pivotButton="0" quotePrefix="0" xfId="0">
      <alignment horizontal="right"/>
    </xf>
    <xf numFmtId="167" fontId="58" fillId="0" borderId="1" applyAlignment="1" pivotButton="0" quotePrefix="0" xfId="9">
      <alignment horizontal="right" vertical="center"/>
    </xf>
    <xf numFmtId="0" fontId="65" fillId="0" borderId="1" applyAlignment="1" pivotButton="0" quotePrefix="0" xfId="0">
      <alignment horizontal="right" vertical="center"/>
    </xf>
    <xf numFmtId="10" fontId="66" fillId="0" borderId="1" applyAlignment="1" pivotButton="0" quotePrefix="0" xfId="0">
      <alignment vertical="center"/>
    </xf>
    <xf numFmtId="10" fontId="66" fillId="0" borderId="1" applyAlignment="1" pivotButton="0" quotePrefix="0" xfId="0">
      <alignment horizontal="right" vertical="center"/>
    </xf>
    <xf numFmtId="0" fontId="58" fillId="0" borderId="1" applyAlignment="1" pivotButton="0" quotePrefix="0" xfId="0">
      <alignment horizontal="right"/>
    </xf>
    <xf numFmtId="0" fontId="58" fillId="0" borderId="1" applyAlignment="1" pivotButton="0" quotePrefix="0" xfId="0">
      <alignment horizontal="left"/>
    </xf>
    <xf numFmtId="0" fontId="60" fillId="0" borderId="1" applyAlignment="1" pivotButton="0" quotePrefix="0" xfId="0">
      <alignment horizontal="left" vertical="top" wrapText="1" indent="1"/>
    </xf>
    <xf numFmtId="1" fontId="59" fillId="0" borderId="1" applyAlignment="1" pivotButton="0" quotePrefix="0" xfId="0">
      <alignment horizontal="right" vertical="top" shrinkToFit="1" indent="1"/>
    </xf>
    <xf numFmtId="1" fontId="59" fillId="0" borderId="1" applyAlignment="1" pivotButton="0" quotePrefix="0" xfId="0">
      <alignment horizontal="center" vertical="top" shrinkToFit="1"/>
    </xf>
    <xf numFmtId="1" fontId="34" fillId="0" borderId="1" applyAlignment="1" pivotButton="0" quotePrefix="0" xfId="0">
      <alignment horizontal="center" vertical="top" shrinkToFit="1"/>
    </xf>
    <xf numFmtId="0" fontId="59" fillId="11" borderId="6" applyAlignment="1" pivotButton="0" quotePrefix="0" xfId="0">
      <alignment horizontal="left" vertical="top" wrapText="1" indent="1"/>
    </xf>
    <xf numFmtId="2" fontId="82" fillId="0" borderId="9" applyAlignment="1" pivotButton="0" quotePrefix="0" xfId="0">
      <alignment horizontal="center" vertical="center" wrapText="1"/>
    </xf>
    <xf numFmtId="2" fontId="73" fillId="0" borderId="1" applyAlignment="1" pivotButton="0" quotePrefix="0" xfId="27">
      <alignment vertical="center"/>
    </xf>
    <xf numFmtId="2" fontId="49" fillId="0" borderId="1" pivotButton="0" quotePrefix="0" xfId="0"/>
    <xf numFmtId="2" fontId="58" fillId="0" borderId="1" pivotButton="0" quotePrefix="0" xfId="0"/>
    <xf numFmtId="2" fontId="48" fillId="0" borderId="1" pivotButton="0" quotePrefix="0" xfId="0"/>
    <xf numFmtId="2" fontId="49" fillId="0" borderId="0" pivotButton="0" quotePrefix="0" xfId="0"/>
    <xf numFmtId="10" fontId="82" fillId="0" borderId="10" applyAlignment="1" pivotButton="0" quotePrefix="0" xfId="0">
      <alignment horizontal="center" vertical="center" wrapText="1"/>
    </xf>
    <xf numFmtId="10" fontId="73" fillId="0" borderId="1" applyAlignment="1" pivotButton="0" quotePrefix="0" xfId="27">
      <alignment vertical="center"/>
    </xf>
    <xf numFmtId="10" fontId="49" fillId="0" borderId="1" pivotButton="0" quotePrefix="0" xfId="0"/>
    <xf numFmtId="10" fontId="49" fillId="0" borderId="0" pivotButton="0" quotePrefix="0" xfId="0"/>
    <xf numFmtId="10" fontId="60" fillId="0" borderId="10" applyAlignment="1" pivotButton="0" quotePrefix="0" xfId="0">
      <alignment horizontal="center" vertical="center" wrapText="1"/>
    </xf>
    <xf numFmtId="0" fontId="51" fillId="12" borderId="7" applyAlignment="1" pivotButton="0" quotePrefix="0" xfId="0">
      <alignment horizontal="center" vertical="center" wrapText="1"/>
    </xf>
    <xf numFmtId="0" fontId="0" fillId="0" borderId="6" pivotButton="0" quotePrefix="0" xfId="0"/>
    <xf numFmtId="0" fontId="51" fillId="12" borderId="6" applyAlignment="1" pivotButton="0" quotePrefix="0" xfId="0">
      <alignment horizontal="center" vertical="center" wrapText="1"/>
    </xf>
    <xf numFmtId="0" fontId="76" fillId="0" borderId="1" applyAlignment="1" pivotButton="0" quotePrefix="0" xfId="0">
      <alignment horizontal="left" vertical="center"/>
    </xf>
    <xf numFmtId="0" fontId="78" fillId="0" borderId="1" applyAlignment="1" pivotButton="0" quotePrefix="0" xfId="0">
      <alignment horizontal="left"/>
    </xf>
    <xf numFmtId="0" fontId="76" fillId="13" borderId="1" applyAlignment="1" pivotButton="0" quotePrefix="0" xfId="0">
      <alignment horizontal="center" vertical="center"/>
    </xf>
    <xf numFmtId="0" fontId="36" fillId="0" borderId="1" pivotButton="0" quotePrefix="0" xfId="0"/>
    <xf numFmtId="0" fontId="65" fillId="0" borderId="1" applyAlignment="1" pivotButton="0" quotePrefix="0" xfId="0">
      <alignment horizontal="left" vertical="center"/>
    </xf>
    <xf numFmtId="0" fontId="36" fillId="0" borderId="0" applyAlignment="1" pivotButton="0" quotePrefix="0" xfId="0">
      <alignment vertical="center"/>
    </xf>
    <xf numFmtId="0" fontId="36" fillId="0" borderId="1" applyAlignment="1" pivotButton="0" quotePrefix="0" xfId="0">
      <alignment vertical="center"/>
    </xf>
    <xf numFmtId="0" fontId="65" fillId="0" borderId="1" applyAlignment="1" pivotButton="0" quotePrefix="0" xfId="0">
      <alignment vertical="center"/>
    </xf>
    <xf numFmtId="0" fontId="36" fillId="0" borderId="0" pivotButton="0" quotePrefix="0" xfId="0"/>
    <xf numFmtId="0" fontId="36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1" fillId="0" borderId="1" pivotButton="0" quotePrefix="0" xfId="0"/>
    <xf numFmtId="172" fontId="59" fillId="0" borderId="7" applyAlignment="1" pivotButton="0" quotePrefix="0" xfId="0">
      <alignment horizontal="center" vertical="center" wrapText="1"/>
    </xf>
    <xf numFmtId="166" fontId="59" fillId="0" borderId="1" applyAlignment="1" pivotButton="0" quotePrefix="0" xfId="0">
      <alignment horizontal="center" vertical="center" wrapText="1"/>
    </xf>
    <xf numFmtId="172" fontId="59" fillId="11" borderId="7" applyAlignment="1" pivotButton="0" quotePrefix="0" xfId="0">
      <alignment horizontal="center" vertical="top" wrapText="1"/>
    </xf>
    <xf numFmtId="166" fontId="59" fillId="11" borderId="1" applyAlignment="1" pivotButton="0" quotePrefix="0" xfId="0">
      <alignment horizontal="center" vertical="center" wrapText="1"/>
    </xf>
    <xf numFmtId="166" fontId="62" fillId="0" borderId="1" applyAlignment="1" pivotButton="0" quotePrefix="0" xfId="0">
      <alignment horizontal="center" vertical="center" wrapText="1"/>
    </xf>
    <xf numFmtId="171" fontId="49" fillId="11" borderId="6" applyAlignment="1" pivotButton="0" quotePrefix="0" xfId="0">
      <alignment horizontal="right" vertical="center" indent="1"/>
    </xf>
    <xf numFmtId="171" fontId="49" fillId="11" borderId="7" applyAlignment="1" pivotButton="0" quotePrefix="0" xfId="0">
      <alignment horizontal="right" vertical="center" indent="1"/>
    </xf>
    <xf numFmtId="171" fontId="58" fillId="0" borderId="6" applyAlignment="1" pivotButton="0" quotePrefix="0" xfId="0">
      <alignment horizontal="right" vertical="center" indent="1"/>
    </xf>
    <xf numFmtId="171" fontId="58" fillId="0" borderId="7" applyAlignment="1" pivotButton="0" quotePrefix="0" xfId="0">
      <alignment horizontal="right" vertical="center" indent="1"/>
    </xf>
    <xf numFmtId="171" fontId="58" fillId="11" borderId="6" applyAlignment="1" pivotButton="0" quotePrefix="0" xfId="0">
      <alignment horizontal="right" vertical="center" indent="1"/>
    </xf>
    <xf numFmtId="171" fontId="58" fillId="11" borderId="7" applyAlignment="1" pivotButton="0" quotePrefix="0" xfId="0">
      <alignment horizontal="right" vertical="center" indent="1"/>
    </xf>
    <xf numFmtId="171" fontId="49" fillId="0" borderId="6" applyAlignment="1" pivotButton="0" quotePrefix="0" xfId="0">
      <alignment horizontal="right" vertical="center" indent="1"/>
    </xf>
    <xf numFmtId="171" fontId="49" fillId="0" borderId="7" applyAlignment="1" pivotButton="0" quotePrefix="0" xfId="0">
      <alignment horizontal="right" vertical="center" indent="1"/>
    </xf>
    <xf numFmtId="166" fontId="58" fillId="0" borderId="1" applyAlignment="1" pivotButton="0" quotePrefix="0" xfId="0">
      <alignment horizontal="left" vertical="center"/>
    </xf>
    <xf numFmtId="166" fontId="60" fillId="0" borderId="1" applyAlignment="1" pivotButton="0" quotePrefix="0" xfId="0">
      <alignment horizontal="left" vertical="center" wrapText="1"/>
    </xf>
    <xf numFmtId="166" fontId="38" fillId="0" borderId="0" applyAlignment="1" pivotButton="0" quotePrefix="0" xfId="0">
      <alignment horizontal="left" vertical="center" indent="15"/>
    </xf>
    <xf numFmtId="171" fontId="65" fillId="0" borderId="1" applyAlignment="1" pivotButton="0" quotePrefix="0" xfId="0">
      <alignment horizontal="right" vertical="center" indent="1"/>
    </xf>
    <xf numFmtId="171" fontId="65" fillId="0" borderId="1" applyAlignment="1" pivotButton="0" quotePrefix="0" xfId="0">
      <alignment horizontal="right" vertical="center"/>
    </xf>
    <xf numFmtId="166" fontId="70" fillId="0" borderId="1" applyAlignment="1" pivotButton="0" quotePrefix="0" xfId="0">
      <alignment horizontal="left" vertical="center"/>
    </xf>
    <xf numFmtId="171" fontId="59" fillId="11" borderId="7" applyAlignment="1" pivotButton="0" quotePrefix="0" xfId="0">
      <alignment horizontal="right" vertical="center" shrinkToFit="1" indent="1"/>
    </xf>
    <xf numFmtId="171" fontId="59" fillId="0" borderId="7" applyAlignment="1" pivotButton="0" quotePrefix="0" xfId="0">
      <alignment horizontal="right" vertical="center" shrinkToFit="1" indent="1"/>
    </xf>
    <xf numFmtId="171" fontId="62" fillId="0" borderId="7" applyAlignment="1" pivotButton="0" quotePrefix="0" xfId="0">
      <alignment horizontal="right" vertical="center" shrinkToFit="1" indent="1"/>
    </xf>
    <xf numFmtId="171" fontId="62" fillId="0" borderId="1" applyAlignment="1" pivotButton="0" quotePrefix="0" xfId="0">
      <alignment horizontal="right" vertical="center" shrinkToFit="1"/>
    </xf>
    <xf numFmtId="166" fontId="58" fillId="0" borderId="1" applyAlignment="1" pivotButton="0" quotePrefix="0" xfId="0">
      <alignment vertical="center"/>
    </xf>
    <xf numFmtId="166" fontId="64" fillId="0" borderId="1" applyAlignment="1" pivotButton="0" quotePrefix="0" xfId="0">
      <alignment horizontal="left" vertical="center"/>
    </xf>
    <xf numFmtId="166" fontId="58" fillId="0" borderId="1" applyAlignment="1" pivotButton="0" quotePrefix="0" xfId="0">
      <alignment vertical="center" wrapText="1"/>
    </xf>
    <xf numFmtId="171" fontId="59" fillId="11" borderId="6" applyAlignment="1" pivotButton="0" quotePrefix="0" xfId="0">
      <alignment horizontal="right" vertical="center" shrinkToFit="1" indent="1"/>
    </xf>
    <xf numFmtId="171" fontId="59" fillId="0" borderId="6" applyAlignment="1" pivotButton="0" quotePrefix="0" xfId="0">
      <alignment horizontal="right" vertical="center" shrinkToFit="1" indent="1"/>
    </xf>
    <xf numFmtId="171" fontId="62" fillId="0" borderId="6" applyAlignment="1" pivotButton="0" quotePrefix="0" xfId="0">
      <alignment horizontal="right" vertical="center" shrinkToFit="1" indent="1"/>
    </xf>
    <xf numFmtId="168" fontId="59" fillId="4" borderId="1" applyAlignment="1" pivotButton="0" quotePrefix="0" xfId="27">
      <alignment horizontal="right" vertical="center" shrinkToFit="1" indent="1"/>
    </xf>
    <xf numFmtId="168" fontId="72" fillId="0" borderId="1" applyAlignment="1" pivotButton="0" quotePrefix="0" xfId="0">
      <alignment horizontal="right" vertical="center" wrapText="1" indent="1"/>
    </xf>
    <xf numFmtId="166" fontId="65" fillId="0" borderId="1" applyAlignment="1" pivotButton="0" quotePrefix="0" xfId="0">
      <alignment horizontal="left" vertical="center" wrapText="1"/>
    </xf>
    <xf numFmtId="168" fontId="72" fillId="4" borderId="1" applyAlignment="1" pivotButton="0" quotePrefix="0" xfId="0">
      <alignment horizontal="right" vertical="center" wrapText="1" indent="1"/>
    </xf>
    <xf numFmtId="167" fontId="58" fillId="0" borderId="1" applyAlignment="1" pivotButton="0" quotePrefix="0" xfId="9">
      <alignment horizontal="right" vertical="center"/>
    </xf>
    <xf numFmtId="166" fontId="85" fillId="0" borderId="1" applyAlignment="1" pivotButton="0" quotePrefix="0" xfId="0">
      <alignment horizontal="left" vertical="center"/>
    </xf>
    <xf numFmtId="171" fontId="16" fillId="5" borderId="1" pivotButton="0" quotePrefix="0" xfId="0"/>
    <xf numFmtId="171" fontId="21" fillId="5" borderId="1" applyAlignment="1" pivotButton="0" quotePrefix="0" xfId="0">
      <alignment vertical="center"/>
    </xf>
    <xf numFmtId="171" fontId="21" fillId="5" borderId="1" applyAlignment="1" pivotButton="0" quotePrefix="0" xfId="0">
      <alignment horizontal="left" vertical="center"/>
    </xf>
    <xf numFmtId="171" fontId="16" fillId="5" borderId="1" pivotButton="0" quotePrefix="0" xfId="23"/>
    <xf numFmtId="171" fontId="21" fillId="7" borderId="1" applyAlignment="1" pivotButton="0" quotePrefix="0" xfId="0">
      <alignment vertical="center"/>
    </xf>
    <xf numFmtId="171" fontId="18" fillId="8" borderId="1" pivotButton="0" quotePrefix="0" xfId="0"/>
    <xf numFmtId="166" fontId="98" fillId="0" borderId="1" applyAlignment="1" pivotButton="0" quotePrefix="0" xfId="0">
      <alignment wrapText="1"/>
    </xf>
    <xf numFmtId="167" fontId="4" fillId="0" borderId="1" pivotButton="0" quotePrefix="0" xfId="0"/>
    <xf numFmtId="167" fontId="4" fillId="9" borderId="1" pivotButton="0" quotePrefix="0" xfId="0"/>
    <xf numFmtId="168" fontId="4" fillId="0" borderId="1" pivotButton="0" quotePrefix="0" xfId="0"/>
    <xf numFmtId="166" fontId="4" fillId="0" borderId="1" pivotButton="0" quotePrefix="0" xfId="0"/>
    <xf numFmtId="168" fontId="5" fillId="0" borderId="1" pivotButton="0" quotePrefix="0" xfId="0"/>
    <xf numFmtId="166" fontId="5" fillId="0" borderId="1" pivotButton="0" quotePrefix="0" xfId="0"/>
    <xf numFmtId="166" fontId="7" fillId="0" borderId="1" applyAlignment="1" pivotButton="0" quotePrefix="0" xfId="24">
      <alignment vertical="center"/>
    </xf>
    <xf numFmtId="169" fontId="27" fillId="4" borderId="1" applyAlignment="1" pivotButton="0" quotePrefix="0" xfId="24">
      <alignment horizontal="left" vertical="center" indent="1"/>
    </xf>
    <xf numFmtId="167" fontId="27" fillId="4" borderId="1" applyAlignment="1" pivotButton="0" quotePrefix="0" xfId="24">
      <alignment horizontal="right" vertical="center" indent="2"/>
    </xf>
    <xf numFmtId="166" fontId="27" fillId="4" borderId="1" applyAlignment="1" pivotButton="0" quotePrefix="0" xfId="24">
      <alignment horizontal="right" vertical="center" indent="2"/>
    </xf>
    <xf numFmtId="167" fontId="27" fillId="4" borderId="1" applyAlignment="1" pivotButton="0" quotePrefix="0" xfId="25">
      <alignment horizontal="right" vertical="center" indent="2"/>
    </xf>
    <xf numFmtId="169" fontId="27" fillId="0" borderId="1" applyAlignment="1" pivotButton="0" quotePrefix="0" xfId="24">
      <alignment horizontal="left" vertical="center" indent="1"/>
    </xf>
    <xf numFmtId="167" fontId="27" fillId="0" borderId="1" applyAlignment="1" pivotButton="0" quotePrefix="0" xfId="24">
      <alignment horizontal="right" vertical="center" indent="2"/>
    </xf>
    <xf numFmtId="166" fontId="27" fillId="0" borderId="1" applyAlignment="1" pivotButton="0" quotePrefix="0" xfId="24">
      <alignment horizontal="right" vertical="center" indent="2"/>
    </xf>
    <xf numFmtId="167" fontId="27" fillId="0" borderId="1" applyAlignment="1" pivotButton="0" quotePrefix="0" xfId="25">
      <alignment horizontal="right" vertical="center" indent="2"/>
    </xf>
    <xf numFmtId="170" fontId="27" fillId="4" borderId="1" applyAlignment="1" pivotButton="0" quotePrefix="0" xfId="25">
      <alignment horizontal="right" vertical="center" indent="2"/>
    </xf>
    <xf numFmtId="167" fontId="28" fillId="0" borderId="1" applyAlignment="1" pivotButton="0" quotePrefix="0" xfId="24">
      <alignment horizontal="right" vertical="center" indent="2"/>
    </xf>
    <xf numFmtId="166" fontId="28" fillId="3" borderId="1" applyAlignment="1" pivotButton="0" quotePrefix="0" xfId="24">
      <alignment horizontal="right" vertical="center" indent="2"/>
    </xf>
    <xf numFmtId="167" fontId="28" fillId="0" borderId="1" applyAlignment="1" pivotButton="0" quotePrefix="0" xfId="24">
      <alignment horizontal="center" vertical="center"/>
    </xf>
  </cellXfs>
  <cellStyles count="57">
    <cellStyle name="Normal" xfId="0" builtinId="0"/>
    <cellStyle name="Normal 2" xfId="1"/>
    <cellStyle name="Vírgula 2" xfId="2"/>
    <cellStyle name="Normal 3" xfId="3"/>
    <cellStyle name="Vírgula 3" xfId="4"/>
    <cellStyle name="Normal 2 2" xfId="5"/>
    <cellStyle name="Porcentagem 2" xfId="6"/>
    <cellStyle name="Normal 3 2" xfId="7"/>
    <cellStyle name="Normal 2 3" xfId="8"/>
    <cellStyle name="Vírgula" xfId="9" builtinId="3"/>
    <cellStyle name="Normal 4" xfId="10"/>
    <cellStyle name="Normal 2 4" xfId="11"/>
    <cellStyle name="Vírgula 4" xfId="12"/>
    <cellStyle name="Porcentagem 3" xfId="13"/>
    <cellStyle name="Moeda 2" xfId="14"/>
    <cellStyle name="Porcentagem 2 2" xfId="15"/>
    <cellStyle name="Normal 5" xfId="16"/>
    <cellStyle name="Normal 2 5" xfId="17"/>
    <cellStyle name="Vírgula 5" xfId="18"/>
    <cellStyle name="Porcentagem 4" xfId="19"/>
    <cellStyle name="Moeda 2 2" xfId="20"/>
    <cellStyle name="Porcentagem 2 3" xfId="21"/>
    <cellStyle name="Porcentagem" xfId="22" builtinId="5"/>
    <cellStyle name="Vírgula 6" xfId="23"/>
    <cellStyle name="Normal 2 6" xfId="24"/>
    <cellStyle name="Vírgula 2 2" xfId="25"/>
    <cellStyle name="Título" xfId="26" builtinId="15"/>
    <cellStyle name="Normal 6" xfId="27"/>
    <cellStyle name="Title 2" xfId="28"/>
    <cellStyle name="Normal 2 7" xfId="29"/>
    <cellStyle name="Vírgula 2 3" xfId="30"/>
    <cellStyle name="Normal 3 3" xfId="31"/>
    <cellStyle name="Vírgula 3 2" xfId="32"/>
    <cellStyle name="Normal 2 2 2" xfId="33"/>
    <cellStyle name="Porcentagem 2 4" xfId="34"/>
    <cellStyle name="Normal 3 2 2" xfId="35"/>
    <cellStyle name="Normal 2 3 2" xfId="36"/>
    <cellStyle name="Comma 2" xfId="37"/>
    <cellStyle name="Normal 4 2" xfId="38"/>
    <cellStyle name="Normal 2 4 2" xfId="39"/>
    <cellStyle name="Vírgula 4 2" xfId="40"/>
    <cellStyle name="Porcentagem 3 2" xfId="41"/>
    <cellStyle name="Moeda 2 3" xfId="42"/>
    <cellStyle name="Porcentagem 2 2 2" xfId="43"/>
    <cellStyle name="Normal 5 2" xfId="44"/>
    <cellStyle name="Normal 2 5 2" xfId="45"/>
    <cellStyle name="Vírgula 5 2" xfId="46"/>
    <cellStyle name="Porcentagem 4 2" xfId="47"/>
    <cellStyle name="Moeda 2 2 2" xfId="48"/>
    <cellStyle name="Porcentagem 2 3 2" xfId="49"/>
    <cellStyle name="Percent 2" xfId="50"/>
    <cellStyle name="Vírgula 6 2" xfId="51"/>
    <cellStyle name="Normal 2 6 2" xfId="52"/>
    <cellStyle name="Vírgula 2 2 2" xfId="53"/>
    <cellStyle name="Vírgula 7" xfId="54"/>
    <cellStyle name="Porcentagem 5" xfId="55"/>
    <cellStyle name="Normal_Relatório Analítico" xfId="56"/>
  </cellStyles>
  <dxfs count="4">
    <dxf>
      <font>
        <color rgb="FF50B848"/>
      </font>
    </dxf>
    <dxf>
      <font>
        <color rgb="FFFF0000"/>
      </font>
    </dxf>
    <dxf>
      <font>
        <color rgb="FF00479D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/xl/worksheets/sheet8.xml"/><Relationship Id="rId13" Type="http://schemas.openxmlformats.org/officeDocument/2006/relationships/worksheet" Target="/xl/worksheets/sheet13.xml"/><Relationship Id="rId18" Type="http://schemas.openxmlformats.org/officeDocument/2006/relationships/externalLink" Target="/xl/externalLinks/externalLink5.xml"/><Relationship Id="rId3" Type="http://schemas.openxmlformats.org/officeDocument/2006/relationships/worksheet" Target="/xl/worksheets/sheet3.xml"/><Relationship Id="rId21" Type="http://schemas.openxmlformats.org/officeDocument/2006/relationships/theme" Target="theme/theme1.xml"/><Relationship Id="rId7" Type="http://schemas.openxmlformats.org/officeDocument/2006/relationships/worksheet" Target="/xl/worksheets/sheet7.xml"/><Relationship Id="rId12" Type="http://schemas.openxmlformats.org/officeDocument/2006/relationships/worksheet" Target="/xl/worksheets/sheet12.xml"/><Relationship Id="rId17" Type="http://schemas.openxmlformats.org/officeDocument/2006/relationships/externalLink" Target="/xl/externalLinks/externalLink4.xml"/><Relationship Id="rId2" Type="http://schemas.openxmlformats.org/officeDocument/2006/relationships/worksheet" Target="/xl/worksheets/sheet2.xml"/><Relationship Id="rId16" Type="http://schemas.openxmlformats.org/officeDocument/2006/relationships/externalLink" Target="/xl/externalLinks/externalLink3.xml"/><Relationship Id="rId20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worksheet" Target="/xl/worksheets/sheet6.xml"/><Relationship Id="rId11" Type="http://schemas.openxmlformats.org/officeDocument/2006/relationships/worksheet" Target="/xl/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/xl/worksheets/sheet5.xml"/><Relationship Id="rId15" Type="http://schemas.openxmlformats.org/officeDocument/2006/relationships/externalLink" Target="/xl/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/xl/worksheets/sheet10.xml"/><Relationship Id="rId19" Type="http://schemas.openxmlformats.org/officeDocument/2006/relationships/externalLink" Target="/xl/externalLinks/externalLink6.xml"/><Relationship Id="rId4" Type="http://schemas.openxmlformats.org/officeDocument/2006/relationships/worksheet" Target="/xl/worksheets/sheet4.xml"/><Relationship Id="rId9" Type="http://schemas.openxmlformats.org/officeDocument/2006/relationships/worksheet" Target="/xl/worksheets/sheet9.xml"/><Relationship Id="rId14" Type="http://schemas.openxmlformats.org/officeDocument/2006/relationships/externalLink" Target="/xl/externalLinks/externalLink1.xml"/><Relationship Id="rId22" Type="http://schemas.openxmlformats.org/officeDocument/2006/relationships/customXml" Target="../customXml/item1.xml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9086850" cy="6858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0</col>
      <colOff>22860</colOff>
      <row>0</row>
      <rowOff>92794</rowOff>
    </from>
    <to>
      <col>14</col>
      <colOff>284379</colOff>
      <row>51</row>
      <rowOff>93978</rowOff>
    </to>
    <pic>
      <nvPicPr>
        <cNvPr id="2" name="Picture 2"/>
        <cNvPicPr>
          <a:picLocks noChangeAspect="1"/>
        </cNvPicPr>
      </nvPicPr>
      <blipFill>
        <a:blip r:embed="rId1"/>
        <a:stretch>
          <a:fillRect/>
        </a:stretch>
      </blipFill>
      <spPr>
        <a:xfrm>
          <a:off x="22860" y="92794"/>
          <a:ext cx="9100719" cy="6729644"/>
        </a:xfrm>
        <a:prstGeom prst="rect">
          <avLst/>
        </a:prstGeom>
        <a:ln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microsoft.com/office/2019/04/relationships/externalLinkLongPath" Target="https://canalsec.sharepoint.com/sites/Dados/Documentos%20Partilhados/SECURITIZADORA/01.%20Opera&#231;&#245;es/00%20-%20Controles%20Diversos/EASY2TECH_RELATORIO_INVESTIDOR_SEM%20CARTEIRA/Valida&#231;&#227;o%20Report/Modelo%20Portfolio%20Inpar%20-%20single%20loan%20-%2006.09.15.xls?DA32ACAC" TargetMode="External" Id="rId2" /></Relationships>
</file>

<file path=xl/externalLinks/_rels/externalLink2.xml.rels><Relationships xmlns="http://schemas.openxmlformats.org/package/2006/relationships"><Relationship Type="http://schemas.microsoft.com/office/2019/04/relationships/externalLinkLongPath" Target="https://canalsec.sharepoint.com/sites/Dados/Documentos%20Partilhados/SECURITIZADORA/01.%20Opera&#231;&#245;es/00%20-%20Controles%20Diversos/EASY2TECH_RELATORIO_INVESTIDOR_SEM%20CARTEIRA/Valida&#231;&#227;o%20Report/ROSSI-BB%2007_07_13_liquida&#231;&#227;o%20antecipada_14%25subordina&#231;&#227;o.xls?DA32ACAC" TargetMode="External" Id="rId2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D:\Users\stopa\Google%20Drive\Equipe%20Travessia\Arquivos%20Modelo%20Outras%20Sec\An&#225;lise_GAIASERV_CAP_122016.xlsm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https://electrico28.sharepoint.com/Users/stopa/Google%20Drive/Equipe%20Travessia/Arquivos%20Modelo%20Outras%20Sec/An&#225;lise_GAIASERV_CAP_122016.xlsm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G:\Meu%20Drive\Equipe%20Travessia\Opera&#231;&#245;es%20em%20Andamento\1&#176;%20Emissao_5&#176;%20e%206&#170;%20series_CRI_LOTE%205\PU\PU%201&#170;%20Emiss&#227;o%205&#170;%20e%206&#170;%20S&#233;rie-%20LOTE5.XLSM" TargetMode="External" Id="rId1" /></Relationships>
</file>

<file path=xl/externalLinks/_rels/externalLink6.xml.rels><Relationships xmlns="http://schemas.openxmlformats.org/package/2006/relationships"><Relationship Type="http://schemas.microsoft.com/office/2006/relationships/xlExternalLinkPath/xlPathMissing" Target="CONCILIA&#199;&#195;O_07_07_Serie%2049-50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ropertySummary"/>
      <sheetName val="OutputPage"/>
      <sheetName val="CashFlow"/>
      <sheetName val="DealSum"/>
      <sheetName val="Deal Inputs"/>
      <sheetName val="PropSummary"/>
      <sheetName val="Purchase installments"/>
      <sheetName val="Levered CF"/>
      <sheetName val="Refinance Schedule"/>
      <sheetName val="Taxation"/>
      <sheetName val="Actual Debt Schedule"/>
      <sheetName val="RentRoll"/>
      <sheetName val="Purchaseprice"/>
      <sheetName val="Conciliação"/>
      <sheetName val="extrato"/>
      <sheetName val="Francesinha"/>
      <sheetName val="Recebimento"/>
      <sheetName val="Pgto Bradesco"/>
      <sheetName val="Deal_Inputs"/>
      <sheetName val="Purchase_installments"/>
    </sheetNames>
    <sheetDataSet>
      <sheetData sheetId="0"/>
      <sheetData sheetId="1"/>
      <sheetData sheetId="2"/>
      <sheetData sheetId="3">
        <row r="52">
          <cell r="O52">
            <v>162970.7851780802</v>
          </cell>
        </row>
      </sheetData>
      <sheetData sheetId="4">
        <row r="4">
          <cell r="B4" t="str">
            <v>SLB</v>
          </cell>
        </row>
        <row r="10">
          <cell r="C10">
            <v>0.1</v>
          </cell>
          <cell r="G10" t="str">
            <v>Yes</v>
          </cell>
        </row>
        <row r="11">
          <cell r="C11">
            <v>5</v>
          </cell>
          <cell r="G11">
            <v>9.5000000000000001E-2</v>
          </cell>
        </row>
        <row r="12">
          <cell r="C12">
            <v>38869</v>
          </cell>
        </row>
        <row r="13">
          <cell r="C13">
            <v>0.02</v>
          </cell>
          <cell r="G13">
            <v>0.7</v>
          </cell>
        </row>
        <row r="14">
          <cell r="C14">
            <v>5.0000000000000001E-3</v>
          </cell>
        </row>
        <row r="16">
          <cell r="C16">
            <v>0.02</v>
          </cell>
        </row>
        <row r="17">
          <cell r="G17">
            <v>3</v>
          </cell>
        </row>
        <row r="22">
          <cell r="C22">
            <v>0.13684129680365276</v>
          </cell>
        </row>
        <row r="27">
          <cell r="C27">
            <v>0.01</v>
          </cell>
        </row>
        <row r="31">
          <cell r="C31">
            <v>964020.76300000004</v>
          </cell>
        </row>
        <row r="34">
          <cell r="G34">
            <v>38490684.769315109</v>
          </cell>
        </row>
        <row r="36">
          <cell r="C36">
            <v>0.02</v>
          </cell>
          <cell r="G36">
            <v>0.15</v>
          </cell>
        </row>
        <row r="38">
          <cell r="C38">
            <v>0</v>
          </cell>
          <cell r="F38">
            <v>1</v>
          </cell>
        </row>
        <row r="41">
          <cell r="C41">
            <v>1.6500000000000001E-2</v>
          </cell>
          <cell r="D41">
            <v>6.4999999999999997E-3</v>
          </cell>
        </row>
        <row r="42">
          <cell r="C42">
            <v>7.5999999999999998E-2</v>
          </cell>
          <cell r="D42">
            <v>0.03</v>
          </cell>
        </row>
        <row r="45">
          <cell r="C45">
            <v>0.09</v>
          </cell>
          <cell r="D45">
            <v>0.09</v>
          </cell>
        </row>
        <row r="46">
          <cell r="D46">
            <v>0.32</v>
          </cell>
        </row>
      </sheetData>
      <sheetData sheetId="5">
        <row r="37">
          <cell r="L37">
            <v>84537704.817272708</v>
          </cell>
        </row>
      </sheetData>
      <sheetData sheetId="6"/>
      <sheetData sheetId="7"/>
      <sheetData sheetId="8"/>
      <sheetData sheetId="9">
        <row r="8">
          <cell r="C8" t="str">
            <v>Monthly</v>
          </cell>
        </row>
      </sheetData>
      <sheetData sheetId="10"/>
      <sheetData sheetId="11"/>
      <sheetData sheetId="12"/>
      <sheetData sheetId="13"/>
      <sheetData sheetId="14"/>
      <sheetData sheetId="15">
        <row r="4">
          <cell r="B4">
            <v>43676</v>
          </cell>
        </row>
      </sheetData>
      <sheetData sheetId="16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Resumo_financeiro"/>
      <sheetName val="cálculos"/>
      <sheetName val="tabelas"/>
      <sheetName val="Carteira Final"/>
    </sheetNames>
    <sheetDataSet>
      <sheetData sheetId="0"/>
      <sheetData sheetId="1">
        <row r="8">
          <cell r="D8">
            <v>95</v>
          </cell>
        </row>
        <row r="10">
          <cell r="G10">
            <v>11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PAINEL"/>
      <sheetName val="Relatório consolidado"/>
      <sheetName val="Relatório Analítico"/>
      <sheetName val="RESUMO"/>
      <sheetName val="REMESSA"/>
      <sheetName val="RECOMPRA"/>
      <sheetName val="FLUXO FUTURO"/>
      <sheetName val="RECEBIMENTO"/>
      <sheetName val="INADIMPLÊNCIA"/>
      <sheetName val="CONCILIAÇÃO EXTRATO"/>
      <sheetName val="ANEXO 32"/>
      <sheetName val="Substituição"/>
      <sheetName val="BUDD"/>
    </sheetNames>
    <sheetDataSet>
      <sheetData sheetId="0">
        <row r="4">
          <cell r="B4">
            <v>42753</v>
          </cell>
        </row>
        <row r="5">
          <cell r="B5">
            <v>42735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PAINEL"/>
      <sheetName val="Relatório consolidado"/>
      <sheetName val="Relatório Analítico"/>
      <sheetName val="RESUMO"/>
      <sheetName val="REMESSA"/>
      <sheetName val="RECOMPRA"/>
      <sheetName val="FLUXO FUTURO"/>
      <sheetName val="RECEBIMENTO"/>
      <sheetName val="INADIMPLÊNCIA"/>
      <sheetName val="CONCILIAÇÃO EXTRATO"/>
      <sheetName val="ANEXO 32"/>
      <sheetName val="Substituição"/>
      <sheetName val="BUDD"/>
    </sheetNames>
    <sheetDataSet>
      <sheetData sheetId="0">
        <row r="4">
          <cell r="B4">
            <v>42753</v>
          </cell>
        </row>
        <row r="5">
          <cell r="B5">
            <v>42735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Macro"/>
      <sheetName val="CCB_Comviva"/>
      <sheetName val="CCB_UNA"/>
      <sheetName val="5ª Serie (Senior)"/>
      <sheetName val="6ª Serie (Sub)"/>
      <sheetName val="Amortização"/>
      <sheetName val="indexador"/>
      <sheetName val="AF"/>
      <sheetName val="Controle Pagamentos"/>
      <sheetName val="Feriados"/>
      <sheetName val="Carteira"/>
      <sheetName val="Resumo"/>
      <sheetName val="CURTO_LONGO"/>
      <sheetName val="DURATION"/>
      <sheetName val="PU Check"/>
      <sheetName val="Relatório consolidado"/>
    </sheetNames>
    <sheetDataSet>
      <sheetData sheetId="0">
        <row r="7">
          <cell r="D7">
            <v>43890</v>
          </cell>
        </row>
      </sheetData>
      <sheetData sheetId="1"/>
      <sheetData sheetId="2"/>
      <sheetData sheetId="3">
        <row r="8">
          <cell r="C8">
            <v>8919000</v>
          </cell>
        </row>
        <row r="9">
          <cell r="C9">
            <v>8919</v>
          </cell>
        </row>
        <row r="10">
          <cell r="C10">
            <v>1000</v>
          </cell>
        </row>
        <row r="13">
          <cell r="C13">
            <v>0.08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Relatório Interno"/>
      <sheetName val="7709318-7"/>
      <sheetName val="Relatório Investidor"/>
      <sheetName val="Dados"/>
      <sheetName val="Fluxos Financeiros"/>
      <sheetName val="Cash Flow e Inadimplencia"/>
      <sheetName val="Gráfico"/>
      <sheetName val="Servicer, Rating e F.R."/>
      <sheetName val="arqbb"/>
      <sheetName val="RECEBIMENTO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S005</v>
          </cell>
          <cell r="H2" t="str">
            <v>S009</v>
          </cell>
          <cell r="K2" t="str">
            <v>S014</v>
          </cell>
          <cell r="N2" t="str">
            <v>S019</v>
          </cell>
          <cell r="Q2" t="str">
            <v>S020</v>
          </cell>
          <cell r="T2" t="str">
            <v>S023</v>
          </cell>
          <cell r="W2" t="str">
            <v>S024</v>
          </cell>
          <cell r="Z2" t="str">
            <v>S029</v>
          </cell>
          <cell r="AC2" t="str">
            <v>S030</v>
          </cell>
          <cell r="AF2">
            <v>40</v>
          </cell>
          <cell r="AI2">
            <v>51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tabColor rgb="FF00B050"/>
    <outlinePr summaryBelow="1" summaryRight="1"/>
    <pageSetUpPr/>
  </sheetPr>
  <dimension ref="A1:P52"/>
  <sheetViews>
    <sheetView showGridLines="0" view="pageBreakPreview" topLeftCell="A4" zoomScaleNormal="72" zoomScaleSheetLayoutView="100" zoomScalePageLayoutView="60" workbookViewId="0">
      <selection activeCell="F19" sqref="F19"/>
    </sheetView>
  </sheetViews>
  <sheetFormatPr baseColWidth="8" defaultColWidth="9" defaultRowHeight="13.8"/>
  <cols>
    <col width="9" customWidth="1" style="395" min="1" max="3"/>
    <col width="9.5" customWidth="1" style="395" min="4" max="4"/>
    <col width="9" customWidth="1" style="395" min="5" max="7"/>
    <col width="6.5" customWidth="1" style="395" min="8" max="8"/>
    <col width="9" customWidth="1" style="395" min="9" max="9"/>
    <col width="3.5" customWidth="1" style="395" min="10" max="10"/>
    <col width="9" customWidth="1" style="395" min="11" max="13"/>
    <col width="6.5" customWidth="1" style="395" min="14" max="14"/>
    <col width="9" customWidth="1" style="395" min="15" max="15"/>
    <col width="4.69921875" customWidth="1" style="395" min="16" max="16"/>
    <col width="9" customWidth="1" style="395" min="17" max="17"/>
    <col width="9" customWidth="1" style="395" min="18" max="16384"/>
  </cols>
  <sheetData>
    <row r="1">
      <c r="A1" s="394" t="n"/>
      <c r="B1" s="394" t="n"/>
      <c r="C1" s="394" t="n"/>
      <c r="D1" s="394" t="n"/>
      <c r="E1" s="394" t="n"/>
      <c r="F1" s="394" t="n"/>
      <c r="G1" s="394" t="n"/>
      <c r="H1" s="394" t="n"/>
      <c r="I1" s="394" t="n"/>
      <c r="J1" s="394" t="n"/>
      <c r="K1" s="394" t="n"/>
      <c r="L1" s="394" t="n"/>
      <c r="M1" s="394" t="n"/>
      <c r="N1" s="394" t="n"/>
      <c r="O1" s="394" t="n"/>
      <c r="P1" s="394" t="n"/>
    </row>
    <row r="2" ht="11.4" customHeight="1">
      <c r="A2" s="394" t="n"/>
      <c r="B2" s="394" t="n"/>
      <c r="C2" s="394" t="n"/>
      <c r="D2" s="394" t="n"/>
      <c r="E2" s="394" t="n"/>
      <c r="F2" s="394" t="n"/>
      <c r="G2" s="394" t="n"/>
      <c r="H2" s="394" t="n"/>
      <c r="I2" s="394" t="n"/>
      <c r="J2" s="394" t="n"/>
      <c r="K2" s="394" t="n"/>
      <c r="L2" s="394" t="n"/>
      <c r="M2" s="394" t="n"/>
      <c r="N2" s="394" t="n"/>
      <c r="O2" s="394" t="n"/>
      <c r="P2" s="394" t="n"/>
    </row>
    <row r="3" ht="11.4" customHeight="1">
      <c r="A3" s="394" t="n"/>
      <c r="B3" s="394" t="n"/>
      <c r="C3" s="394" t="n"/>
      <c r="D3" s="394" t="n"/>
      <c r="E3" s="394" t="n"/>
      <c r="F3" s="394" t="n"/>
      <c r="G3" s="394" t="n"/>
      <c r="H3" s="394" t="n"/>
      <c r="I3" s="394" t="n"/>
      <c r="J3" s="394" t="n"/>
      <c r="K3" s="394" t="n"/>
      <c r="L3" s="394" t="n"/>
      <c r="M3" s="394" t="n"/>
      <c r="N3" s="394" t="n"/>
      <c r="O3" s="394" t="n"/>
      <c r="P3" s="394" t="n"/>
    </row>
    <row r="4" ht="11.4" customHeight="1">
      <c r="A4" s="394" t="n"/>
      <c r="B4" s="394" t="n"/>
      <c r="C4" s="394" t="n"/>
      <c r="D4" s="394" t="n"/>
      <c r="E4" s="394" t="n"/>
      <c r="F4" s="394" t="n"/>
      <c r="G4" s="394" t="n"/>
      <c r="H4" s="394" t="n"/>
      <c r="I4" s="394" t="n"/>
      <c r="J4" s="394" t="n"/>
      <c r="K4" s="394" t="n"/>
      <c r="L4" s="394" t="n"/>
      <c r="M4" s="394" t="n"/>
      <c r="N4" s="394" t="n"/>
      <c r="O4" s="394" t="n"/>
      <c r="P4" s="394" t="n"/>
    </row>
    <row r="5" ht="11.4" customHeight="1">
      <c r="A5" s="394" t="n"/>
      <c r="B5" s="394" t="n"/>
      <c r="C5" s="394" t="n"/>
      <c r="D5" s="394" t="n"/>
      <c r="E5" s="394" t="n"/>
      <c r="F5" s="394" t="n"/>
      <c r="G5" s="394" t="n"/>
      <c r="H5" s="394" t="n"/>
      <c r="I5" s="394" t="n"/>
      <c r="J5" s="394" t="n"/>
      <c r="K5" s="394" t="n"/>
      <c r="L5" s="394" t="n"/>
      <c r="M5" s="394" t="n"/>
      <c r="N5" s="394" t="n"/>
      <c r="O5" s="394" t="n"/>
      <c r="P5" s="394" t="n"/>
    </row>
    <row r="6" ht="11.4" customHeight="1">
      <c r="A6" s="394" t="n"/>
      <c r="B6" s="394" t="n"/>
      <c r="C6" s="394" t="n"/>
      <c r="D6" s="394" t="n"/>
      <c r="E6" s="394" t="n"/>
      <c r="F6" s="394" t="n"/>
      <c r="G6" s="394" t="n"/>
      <c r="H6" s="394" t="n"/>
      <c r="I6" s="394" t="n"/>
      <c r="J6" s="394" t="n"/>
      <c r="K6" s="394" t="n"/>
      <c r="L6" s="394" t="n"/>
      <c r="M6" s="394" t="n"/>
      <c r="N6" s="394" t="n"/>
      <c r="O6" s="394" t="n"/>
      <c r="P6" s="394" t="n"/>
    </row>
    <row r="7" ht="11.4" customHeight="1">
      <c r="A7" s="394" t="n"/>
      <c r="B7" s="394" t="n"/>
      <c r="C7" s="394" t="n"/>
      <c r="D7" s="394" t="n"/>
      <c r="E7" s="394" t="n"/>
      <c r="F7" s="394" t="n"/>
      <c r="G7" s="394" t="n"/>
      <c r="H7" s="394" t="n"/>
      <c r="I7" s="394" t="n"/>
      <c r="J7" s="394" t="n"/>
      <c r="K7" s="394" t="n"/>
      <c r="L7" s="394" t="n"/>
      <c r="M7" s="394" t="n"/>
      <c r="N7" s="394" t="n"/>
      <c r="O7" s="394" t="n"/>
      <c r="P7" s="394" t="n"/>
    </row>
    <row r="8" ht="11.4" customHeight="1">
      <c r="A8" s="394" t="n"/>
      <c r="B8" s="394" t="n"/>
      <c r="C8" s="394" t="n"/>
      <c r="D8" s="394" t="n"/>
      <c r="E8" s="394" t="n"/>
      <c r="F8" s="394" t="n"/>
      <c r="G8" s="394" t="n"/>
      <c r="H8" s="394" t="n"/>
      <c r="I8" s="394" t="n"/>
      <c r="J8" s="394" t="n"/>
      <c r="K8" s="394" t="n"/>
      <c r="L8" s="394" t="n"/>
      <c r="M8" s="394" t="n"/>
      <c r="N8" s="394" t="n"/>
      <c r="O8" s="394" t="n"/>
      <c r="P8" s="394" t="n"/>
    </row>
    <row r="9" ht="11.4" customHeight="1">
      <c r="A9" s="394" t="n"/>
      <c r="B9" s="394" t="n"/>
      <c r="C9" s="394" t="n"/>
      <c r="D9" s="394" t="n"/>
      <c r="E9" s="394" t="n"/>
      <c r="F9" s="394" t="n"/>
      <c r="G9" s="394" t="n"/>
      <c r="H9" s="394" t="n"/>
      <c r="I9" s="394" t="n"/>
      <c r="J9" s="394" t="n"/>
      <c r="K9" s="394" t="n"/>
      <c r="L9" s="394" t="n"/>
      <c r="M9" s="394" t="n"/>
      <c r="N9" s="394" t="n"/>
      <c r="O9" s="394" t="n"/>
      <c r="P9" s="394" t="n"/>
    </row>
    <row r="10" ht="11.4" customHeight="1">
      <c r="A10" s="394" t="n"/>
      <c r="B10" s="394" t="n"/>
      <c r="C10" s="394" t="n"/>
      <c r="D10" s="394" t="n"/>
      <c r="E10" s="394" t="n"/>
      <c r="F10" s="394" t="n"/>
      <c r="G10" s="394" t="n"/>
      <c r="H10" s="394" t="n"/>
      <c r="I10" s="394" t="n"/>
      <c r="J10" s="394" t="n"/>
      <c r="K10" s="394" t="n"/>
      <c r="L10" s="394" t="n"/>
      <c r="M10" s="394" t="n"/>
      <c r="N10" s="394" t="n"/>
      <c r="O10" s="394" t="n"/>
      <c r="P10" s="394" t="n"/>
    </row>
    <row r="11" ht="11.4" customHeight="1">
      <c r="A11" s="394" t="n"/>
      <c r="B11" s="394" t="n"/>
      <c r="C11" s="394" t="n"/>
      <c r="D11" s="394" t="n"/>
      <c r="E11" s="394" t="n"/>
      <c r="F11" s="394" t="n"/>
      <c r="G11" s="394" t="n"/>
      <c r="H11" s="394" t="n"/>
      <c r="I11" s="394" t="n"/>
      <c r="J11" s="394" t="n"/>
      <c r="K11" s="394" t="n"/>
      <c r="L11" s="394" t="n"/>
      <c r="M11" s="394" t="n"/>
      <c r="N11" s="394" t="n"/>
      <c r="O11" s="394" t="n"/>
      <c r="P11" s="394" t="n"/>
    </row>
    <row r="12" ht="11.4" customHeight="1">
      <c r="A12" s="394" t="n"/>
      <c r="B12" s="394" t="n"/>
      <c r="C12" s="394" t="n"/>
      <c r="D12" s="394" t="n"/>
      <c r="E12" s="394" t="n"/>
      <c r="F12" s="394" t="n"/>
      <c r="G12" s="394" t="n"/>
      <c r="H12" s="394" t="n"/>
      <c r="I12" s="394" t="n"/>
      <c r="J12" s="394" t="n"/>
      <c r="K12" s="394" t="n"/>
      <c r="L12" s="394" t="n"/>
      <c r="M12" s="394" t="n"/>
      <c r="N12" s="394" t="n"/>
      <c r="O12" s="394" t="n"/>
      <c r="P12" s="394" t="n"/>
    </row>
    <row r="13" ht="11.4" customHeight="1">
      <c r="A13" s="394" t="n"/>
      <c r="B13" s="394" t="n"/>
      <c r="C13" s="394" t="n"/>
      <c r="D13" s="394" t="n"/>
      <c r="E13" s="394" t="n"/>
      <c r="F13" s="394" t="n"/>
      <c r="G13" s="394" t="n"/>
      <c r="H13" s="394" t="n"/>
      <c r="I13" s="394" t="n"/>
      <c r="J13" s="394" t="n"/>
      <c r="K13" s="394" t="n"/>
      <c r="L13" s="394" t="n"/>
      <c r="M13" s="394" t="n"/>
      <c r="N13" s="394" t="n"/>
      <c r="O13" s="394" t="n"/>
      <c r="P13" s="394" t="n"/>
    </row>
    <row r="14" ht="11.4" customHeight="1">
      <c r="A14" s="394" t="n"/>
      <c r="B14" s="394" t="n"/>
      <c r="C14" s="394" t="n"/>
      <c r="D14" s="394" t="n"/>
      <c r="E14" s="394" t="n"/>
      <c r="F14" s="394" t="n"/>
      <c r="G14" s="394" t="n"/>
      <c r="H14" s="394" t="n"/>
      <c r="I14" s="394" t="n"/>
      <c r="J14" s="394" t="n"/>
      <c r="K14" s="394" t="n"/>
      <c r="L14" s="394" t="n"/>
      <c r="M14" s="394" t="n"/>
      <c r="N14" s="394" t="n"/>
      <c r="O14" s="394" t="n"/>
      <c r="P14" s="394" t="n"/>
    </row>
    <row r="15" ht="11.4" customHeight="1">
      <c r="A15" s="394" t="n"/>
      <c r="B15" s="394" t="n"/>
      <c r="C15" s="394" t="n"/>
      <c r="D15" s="394" t="n"/>
      <c r="E15" s="394" t="n"/>
      <c r="F15" s="394" t="n"/>
      <c r="G15" s="394" t="n"/>
      <c r="H15" s="394" t="n"/>
      <c r="I15" s="394" t="n"/>
      <c r="J15" s="394" t="n"/>
      <c r="K15" s="394" t="n"/>
      <c r="L15" s="394" t="n"/>
      <c r="M15" s="394" t="n"/>
      <c r="N15" s="394" t="n"/>
      <c r="O15" s="394" t="n"/>
      <c r="P15" s="394" t="n"/>
    </row>
    <row r="16" ht="11.4" customHeight="1">
      <c r="A16" s="394" t="n"/>
      <c r="B16" s="394" t="n"/>
      <c r="C16" s="394" t="n"/>
      <c r="D16" s="394" t="n"/>
      <c r="E16" s="394" t="n"/>
      <c r="F16" s="394" t="n"/>
      <c r="G16" s="394" t="n"/>
      <c r="H16" s="394" t="n"/>
      <c r="I16" s="394" t="n"/>
      <c r="J16" s="394" t="n"/>
      <c r="K16" s="394" t="n"/>
      <c r="L16" s="394" t="n"/>
      <c r="M16" s="394" t="n"/>
      <c r="N16" s="394" t="n"/>
      <c r="O16" s="394" t="n"/>
      <c r="P16" s="394" t="n"/>
    </row>
    <row r="17" ht="11.4" customHeight="1">
      <c r="A17" s="394" t="n"/>
      <c r="B17" s="394" t="n"/>
      <c r="C17" s="394" t="n"/>
      <c r="D17" s="394" t="n"/>
      <c r="E17" s="394" t="n"/>
      <c r="F17" s="394" t="n"/>
      <c r="G17" s="394" t="n"/>
      <c r="H17" s="394" t="n"/>
      <c r="I17" s="394" t="n"/>
      <c r="J17" s="394" t="n"/>
      <c r="K17" s="394" t="n"/>
      <c r="L17" s="394" t="n"/>
      <c r="M17" s="394" t="n"/>
      <c r="N17" s="394" t="n"/>
      <c r="O17" s="394" t="n"/>
      <c r="P17" s="394" t="n"/>
    </row>
    <row r="18" ht="11.4" customHeight="1">
      <c r="A18" s="394" t="n"/>
      <c r="B18" s="394" t="n"/>
      <c r="C18" s="394" t="n"/>
      <c r="D18" s="394" t="n"/>
      <c r="E18" s="394" t="n"/>
      <c r="F18" s="394" t="n"/>
      <c r="G18" s="394" t="n"/>
      <c r="H18" s="394" t="n"/>
      <c r="I18" s="394" t="n"/>
      <c r="J18" s="394" t="n"/>
      <c r="K18" s="394" t="n"/>
      <c r="L18" s="394" t="n"/>
      <c r="M18" s="394" t="n"/>
      <c r="N18" s="394" t="n"/>
      <c r="O18" s="394" t="n"/>
      <c r="P18" s="394" t="n"/>
    </row>
    <row r="19" ht="11.4" customHeight="1">
      <c r="A19" s="394" t="n"/>
      <c r="B19" s="394" t="n"/>
      <c r="C19" s="394" t="n"/>
      <c r="D19" s="394" t="n"/>
      <c r="E19" s="394" t="n"/>
      <c r="F19" s="394" t="n"/>
      <c r="G19" s="394" t="n"/>
      <c r="H19" s="394" t="n"/>
      <c r="I19" s="394" t="n"/>
      <c r="J19" s="394" t="n"/>
      <c r="K19" s="394" t="n"/>
      <c r="L19" s="394" t="n"/>
      <c r="M19" s="394" t="n"/>
      <c r="N19" s="394" t="n"/>
      <c r="O19" s="394" t="n"/>
      <c r="P19" s="394" t="n"/>
    </row>
    <row r="20" ht="11.4" customHeight="1">
      <c r="A20" s="394" t="n"/>
      <c r="B20" s="394" t="n"/>
      <c r="C20" s="394" t="n"/>
      <c r="D20" s="394" t="n"/>
      <c r="E20" s="394" t="n"/>
      <c r="F20" s="394" t="n"/>
      <c r="G20" s="394" t="n"/>
      <c r="H20" s="394" t="n"/>
      <c r="I20" s="394" t="n"/>
      <c r="J20" s="394" t="n"/>
      <c r="K20" s="394" t="n"/>
      <c r="L20" s="394" t="n"/>
      <c r="M20" s="394" t="n"/>
      <c r="N20" s="394" t="n"/>
      <c r="O20" s="394" t="n"/>
      <c r="P20" s="394" t="n"/>
    </row>
    <row r="21" ht="11.4" customHeight="1">
      <c r="A21" s="394" t="n"/>
      <c r="B21" s="394" t="n"/>
      <c r="C21" s="394" t="n"/>
      <c r="D21" s="394" t="n"/>
      <c r="E21" s="394" t="n"/>
      <c r="F21" s="394" t="n"/>
      <c r="G21" s="394" t="n"/>
      <c r="H21" s="394" t="n"/>
      <c r="I21" s="394" t="n"/>
      <c r="J21" s="394" t="n"/>
      <c r="K21" s="394" t="n"/>
      <c r="L21" s="394" t="n"/>
      <c r="M21" s="394" t="n"/>
      <c r="N21" s="394" t="n"/>
      <c r="O21" s="394" t="n"/>
      <c r="P21" s="394" t="n"/>
    </row>
    <row r="22" ht="11.4" customHeight="1">
      <c r="A22" s="394" t="n"/>
      <c r="B22" s="394" t="n"/>
      <c r="C22" s="394" t="n"/>
      <c r="D22" s="394" t="n"/>
      <c r="E22" s="394" t="n"/>
      <c r="F22" s="394" t="n"/>
      <c r="G22" s="394" t="n"/>
      <c r="H22" s="394" t="n"/>
      <c r="I22" s="394" t="n"/>
      <c r="J22" s="394" t="n"/>
      <c r="K22" s="394" t="n"/>
      <c r="L22" s="394" t="n"/>
      <c r="M22" s="394" t="n"/>
      <c r="N22" s="394" t="n"/>
      <c r="O22" s="394" t="n"/>
      <c r="P22" s="394" t="n"/>
    </row>
    <row r="23" ht="11.4" customHeight="1">
      <c r="A23" s="394" t="n"/>
      <c r="B23" s="394" t="n"/>
      <c r="C23" s="394" t="n"/>
      <c r="D23" s="394" t="n"/>
      <c r="E23" s="394" t="n"/>
      <c r="F23" s="394" t="n"/>
      <c r="G23" s="394" t="n"/>
      <c r="H23" s="394" t="n"/>
      <c r="I23" s="394" t="n"/>
      <c r="J23" s="394" t="n"/>
      <c r="K23" s="394" t="n"/>
      <c r="L23" s="394" t="n"/>
      <c r="M23" s="394" t="n"/>
      <c r="N23" s="394" t="n"/>
      <c r="O23" s="394" t="n"/>
      <c r="P23" s="394" t="n"/>
    </row>
    <row r="24" ht="11.4" customHeight="1">
      <c r="A24" s="394" t="n"/>
      <c r="B24" s="394" t="n"/>
      <c r="C24" s="394" t="n"/>
      <c r="D24" s="394" t="n"/>
      <c r="E24" s="394" t="n"/>
      <c r="F24" s="394" t="n"/>
      <c r="G24" s="394" t="n"/>
      <c r="H24" s="394" t="n"/>
      <c r="I24" s="394" t="n"/>
      <c r="J24" s="394" t="n"/>
      <c r="K24" s="394" t="n"/>
      <c r="L24" s="394" t="n"/>
      <c r="M24" s="394" t="n"/>
      <c r="N24" s="394" t="n"/>
      <c r="O24" s="394" t="n"/>
      <c r="P24" s="394" t="n"/>
    </row>
    <row r="25" ht="11.4" customHeight="1">
      <c r="A25" s="394" t="n"/>
      <c r="B25" s="394" t="n"/>
      <c r="C25" s="394" t="n"/>
      <c r="D25" s="394" t="n"/>
      <c r="E25" s="394" t="n"/>
      <c r="F25" s="394" t="n"/>
      <c r="G25" s="394" t="n"/>
      <c r="H25" s="394" t="n"/>
      <c r="I25" s="394" t="n"/>
      <c r="J25" s="394" t="n"/>
      <c r="K25" s="394" t="n"/>
      <c r="L25" s="394" t="n"/>
      <c r="M25" s="394" t="n"/>
      <c r="N25" s="394" t="n"/>
      <c r="O25" s="394" t="n"/>
      <c r="P25" s="394" t="n"/>
    </row>
    <row r="26" ht="11.4" customHeight="1">
      <c r="A26" s="394" t="n"/>
      <c r="B26" s="394" t="n"/>
      <c r="C26" s="394" t="n"/>
      <c r="D26" s="394" t="n"/>
      <c r="E26" s="394" t="n"/>
      <c r="F26" s="394" t="n"/>
      <c r="G26" s="394" t="n"/>
      <c r="H26" s="394" t="n"/>
      <c r="I26" s="394" t="n"/>
      <c r="J26" s="394" t="n"/>
      <c r="K26" s="394" t="n"/>
      <c r="L26" s="394" t="n"/>
      <c r="M26" s="394" t="n"/>
      <c r="N26" s="394" t="n"/>
      <c r="O26" s="394" t="n"/>
      <c r="P26" s="394" t="n"/>
    </row>
    <row r="27" ht="11.4" customHeight="1">
      <c r="A27" s="394" t="n"/>
      <c r="B27" s="394" t="n"/>
      <c r="C27" s="394" t="n"/>
      <c r="D27" s="394" t="n"/>
      <c r="E27" s="394" t="n"/>
      <c r="F27" s="394" t="n"/>
      <c r="G27" s="394" t="n"/>
      <c r="H27" s="394" t="n"/>
      <c r="I27" s="394" t="n"/>
      <c r="J27" s="394" t="n"/>
      <c r="K27" s="394" t="n"/>
      <c r="L27" s="394" t="n"/>
      <c r="M27" s="394" t="n"/>
      <c r="N27" s="394" t="n"/>
      <c r="O27" s="394" t="n"/>
      <c r="P27" s="394" t="n"/>
    </row>
    <row r="28" ht="11.4" customHeight="1">
      <c r="A28" s="394" t="n"/>
      <c r="B28" s="394" t="n"/>
      <c r="C28" s="394" t="n"/>
      <c r="D28" s="394" t="n"/>
      <c r="E28" s="394" t="n"/>
      <c r="F28" s="394" t="n"/>
      <c r="G28" s="394" t="n"/>
      <c r="H28" s="394" t="n"/>
      <c r="I28" s="394" t="n"/>
      <c r="J28" s="394" t="n"/>
      <c r="K28" s="394" t="n"/>
      <c r="L28" s="394" t="n"/>
      <c r="M28" s="394" t="n"/>
      <c r="N28" s="394" t="n"/>
      <c r="O28" s="394" t="n"/>
      <c r="P28" s="394" t="n"/>
    </row>
    <row r="29" ht="11.4" customHeight="1">
      <c r="A29" s="394" t="n"/>
      <c r="B29" s="394" t="n"/>
      <c r="C29" s="394" t="n"/>
      <c r="D29" s="394" t="n"/>
      <c r="E29" s="394" t="n"/>
      <c r="F29" s="394" t="n"/>
      <c r="G29" s="394" t="n"/>
      <c r="H29" s="394" t="n"/>
      <c r="I29" s="394" t="n"/>
      <c r="J29" s="394" t="n"/>
      <c r="K29" s="394" t="n"/>
      <c r="L29" s="394" t="n"/>
      <c r="M29" s="394" t="n"/>
      <c r="N29" s="394" t="n"/>
      <c r="O29" s="394" t="n"/>
      <c r="P29" s="394" t="n"/>
    </row>
    <row r="30" ht="11.4" customHeight="1">
      <c r="A30" s="394" t="n"/>
      <c r="B30" s="394" t="n"/>
      <c r="C30" s="394" t="n"/>
      <c r="D30" s="394" t="n"/>
      <c r="E30" s="394" t="n"/>
      <c r="F30" s="394" t="n"/>
      <c r="G30" s="394" t="n"/>
      <c r="H30" s="394" t="n"/>
      <c r="I30" s="394" t="n"/>
      <c r="J30" s="394" t="n"/>
      <c r="K30" s="394" t="n"/>
      <c r="L30" s="394" t="n"/>
      <c r="M30" s="394" t="n"/>
      <c r="N30" s="394" t="n"/>
      <c r="O30" s="394" t="n"/>
      <c r="P30" s="394" t="n"/>
    </row>
    <row r="31" ht="11.4" customHeight="1">
      <c r="A31" s="394" t="n"/>
      <c r="B31" s="394" t="n"/>
      <c r="C31" s="394" t="n"/>
      <c r="D31" s="394" t="n"/>
      <c r="E31" s="394" t="n"/>
      <c r="F31" s="394" t="n"/>
      <c r="G31" s="394" t="n"/>
      <c r="H31" s="394" t="n"/>
      <c r="I31" s="394" t="n"/>
      <c r="J31" s="394" t="n"/>
      <c r="K31" s="394" t="n"/>
      <c r="L31" s="394" t="n"/>
      <c r="M31" s="394" t="n"/>
      <c r="N31" s="394" t="n"/>
      <c r="O31" s="394" t="n"/>
      <c r="P31" s="394" t="n"/>
    </row>
    <row r="32" ht="11.4" customHeight="1">
      <c r="A32" s="394" t="n"/>
      <c r="B32" s="394" t="n"/>
      <c r="C32" s="394" t="n"/>
      <c r="D32" s="394" t="n"/>
      <c r="E32" s="394" t="n"/>
      <c r="F32" s="394" t="n"/>
      <c r="G32" s="394" t="n"/>
      <c r="H32" s="394" t="n"/>
      <c r="I32" s="394" t="n"/>
      <c r="J32" s="394" t="n"/>
      <c r="K32" s="394" t="n"/>
      <c r="L32" s="394" t="n"/>
      <c r="M32" s="394" t="n"/>
      <c r="N32" s="394" t="n"/>
      <c r="O32" s="394" t="n"/>
      <c r="P32" s="394" t="n"/>
    </row>
    <row r="33" ht="11.4" customHeight="1">
      <c r="A33" s="394" t="n"/>
      <c r="B33" s="394" t="n"/>
      <c r="C33" s="394" t="n"/>
      <c r="D33" s="394" t="n"/>
      <c r="E33" s="394" t="n"/>
      <c r="F33" s="394" t="n"/>
      <c r="G33" s="394" t="n"/>
      <c r="H33" s="394" t="n"/>
      <c r="I33" s="394" t="n"/>
      <c r="J33" s="394" t="n"/>
      <c r="K33" s="394" t="n"/>
      <c r="L33" s="394" t="n"/>
      <c r="M33" s="394" t="n"/>
      <c r="N33" s="394" t="n"/>
      <c r="O33" s="394" t="n"/>
      <c r="P33" s="394" t="n"/>
    </row>
    <row r="34" ht="11.4" customHeight="1">
      <c r="A34" s="394" t="n"/>
      <c r="B34" s="394" t="n"/>
      <c r="C34" s="394" t="n"/>
      <c r="D34" s="394" t="n"/>
      <c r="E34" s="394" t="n"/>
      <c r="F34" s="394" t="n"/>
      <c r="G34" s="394" t="n"/>
      <c r="H34" s="394" t="n"/>
      <c r="I34" s="394" t="n"/>
      <c r="J34" s="394" t="n"/>
      <c r="K34" s="394" t="n"/>
      <c r="L34" s="394" t="n"/>
      <c r="M34" s="394" t="n"/>
      <c r="N34" s="394" t="n"/>
      <c r="O34" s="394" t="n"/>
      <c r="P34" s="394" t="n"/>
    </row>
    <row r="35" ht="11.4" customHeight="1">
      <c r="A35" s="394" t="n"/>
      <c r="B35" s="394" t="n"/>
      <c r="C35" s="394" t="n"/>
      <c r="D35" s="394" t="n"/>
      <c r="E35" s="394" t="n"/>
      <c r="F35" s="394" t="n"/>
      <c r="G35" s="394" t="n"/>
      <c r="H35" s="394" t="n"/>
      <c r="I35" s="394" t="n"/>
      <c r="J35" s="394" t="n"/>
      <c r="K35" s="394" t="n"/>
      <c r="L35" s="394" t="n"/>
      <c r="M35" s="394" t="n"/>
      <c r="N35" s="394" t="n"/>
      <c r="O35" s="394" t="n"/>
      <c r="P35" s="394" t="n"/>
    </row>
    <row r="36" ht="11.4" customHeight="1">
      <c r="A36" s="394" t="n"/>
      <c r="B36" s="394" t="n"/>
      <c r="C36" s="394" t="n"/>
      <c r="D36" s="394" t="n"/>
      <c r="E36" s="394" t="n"/>
      <c r="F36" s="394" t="n"/>
      <c r="G36" s="394" t="n"/>
      <c r="H36" s="394" t="n"/>
      <c r="I36" s="394" t="n"/>
      <c r="J36" s="394" t="n"/>
      <c r="K36" s="394" t="n"/>
      <c r="L36" s="394" t="n"/>
      <c r="M36" s="394" t="n"/>
      <c r="N36" s="394" t="n"/>
      <c r="O36" s="394" t="n"/>
      <c r="P36" s="394" t="n"/>
    </row>
    <row r="37" ht="11.4" customHeight="1">
      <c r="A37" s="394" t="n"/>
      <c r="B37" s="394" t="n"/>
      <c r="C37" s="394" t="n"/>
      <c r="D37" s="394" t="n"/>
      <c r="E37" s="394" t="n"/>
      <c r="F37" s="394" t="n"/>
      <c r="G37" s="394" t="n"/>
      <c r="H37" s="394" t="n"/>
      <c r="I37" s="394" t="n"/>
      <c r="J37" s="394" t="n"/>
      <c r="K37" s="394" t="n"/>
      <c r="L37" s="394" t="n"/>
      <c r="M37" s="394" t="n"/>
      <c r="N37" s="394" t="n"/>
      <c r="O37" s="394" t="n"/>
      <c r="P37" s="394" t="n"/>
    </row>
    <row r="38" ht="11.4" customHeight="1">
      <c r="A38" s="394" t="n"/>
      <c r="B38" s="394" t="n"/>
      <c r="C38" s="394" t="n"/>
      <c r="D38" s="394" t="n"/>
      <c r="E38" s="394" t="n"/>
      <c r="F38" s="394" t="n"/>
      <c r="G38" s="394" t="n"/>
      <c r="H38" s="394" t="n"/>
      <c r="I38" s="394" t="n"/>
      <c r="J38" s="394" t="n"/>
      <c r="K38" s="394" t="n"/>
      <c r="L38" s="394" t="n"/>
      <c r="M38" s="394" t="n"/>
      <c r="N38" s="394" t="n"/>
      <c r="O38" s="394" t="n"/>
      <c r="P38" s="394" t="n"/>
    </row>
    <row r="39" ht="11.4" customHeight="1">
      <c r="A39" s="394" t="n"/>
      <c r="B39" s="394" t="n"/>
      <c r="C39" s="394" t="n"/>
      <c r="D39" s="394" t="n"/>
      <c r="E39" s="394" t="n"/>
      <c r="F39" s="394" t="n"/>
      <c r="G39" s="394" t="n"/>
      <c r="H39" s="394" t="n"/>
      <c r="I39" s="394" t="n"/>
      <c r="J39" s="394" t="n"/>
      <c r="K39" s="394" t="n"/>
      <c r="L39" s="394" t="n"/>
      <c r="M39" s="394" t="n"/>
      <c r="N39" s="394" t="n"/>
      <c r="O39" s="394" t="n"/>
      <c r="P39" s="394" t="n"/>
    </row>
    <row r="40" ht="11.4" customHeight="1">
      <c r="A40" s="394" t="n"/>
      <c r="B40" s="394" t="n"/>
      <c r="C40" s="394" t="n"/>
      <c r="D40" s="394" t="n"/>
      <c r="E40" s="394" t="n"/>
      <c r="F40" s="394" t="n"/>
      <c r="G40" s="394" t="n"/>
      <c r="H40" s="394" t="n"/>
      <c r="I40" s="394" t="n"/>
      <c r="J40" s="394" t="n"/>
      <c r="K40" s="394" t="n"/>
      <c r="L40" s="394" t="n"/>
      <c r="M40" s="394" t="n"/>
      <c r="N40" s="394" t="n"/>
      <c r="O40" s="394" t="n"/>
      <c r="P40" s="394" t="n"/>
    </row>
    <row r="41" ht="11.4" customHeight="1">
      <c r="A41" s="394" t="n"/>
      <c r="B41" s="394" t="n"/>
      <c r="C41" s="394" t="n"/>
      <c r="D41" s="394" t="n"/>
      <c r="E41" s="394" t="n"/>
      <c r="F41" s="394" t="n"/>
      <c r="G41" s="394" t="n"/>
      <c r="H41" s="394" t="n"/>
      <c r="I41" s="394" t="n"/>
      <c r="J41" s="394" t="n"/>
      <c r="K41" s="394" t="n"/>
      <c r="L41" s="394" t="n"/>
      <c r="M41" s="394" t="n"/>
      <c r="N41" s="394" t="n"/>
      <c r="O41" s="394" t="n"/>
      <c r="P41" s="394" t="n"/>
    </row>
    <row r="42" ht="11.4" customHeight="1">
      <c r="A42" s="394" t="n"/>
      <c r="B42" s="394" t="n"/>
      <c r="C42" s="394" t="n"/>
      <c r="D42" s="394" t="n"/>
      <c r="E42" s="394" t="n"/>
      <c r="F42" s="394" t="n"/>
      <c r="G42" s="394" t="n"/>
      <c r="H42" s="394" t="n"/>
      <c r="I42" s="394" t="n"/>
      <c r="J42" s="394" t="n"/>
      <c r="K42" s="394" t="n"/>
      <c r="L42" s="394" t="n"/>
      <c r="M42" s="394" t="n"/>
      <c r="N42" s="394" t="n"/>
      <c r="O42" s="394" t="n"/>
      <c r="P42" s="394" t="n"/>
    </row>
    <row r="43" ht="11.4" customHeight="1">
      <c r="A43" s="394" t="n"/>
      <c r="B43" s="394" t="n"/>
      <c r="C43" s="394" t="n"/>
      <c r="D43" s="394" t="n"/>
      <c r="E43" s="394" t="n"/>
      <c r="F43" s="394" t="n"/>
      <c r="G43" s="394" t="n"/>
      <c r="H43" s="394" t="n"/>
      <c r="I43" s="394" t="n"/>
      <c r="J43" s="394" t="n"/>
      <c r="K43" s="394" t="n"/>
      <c r="L43" s="394" t="n"/>
      <c r="M43" s="394" t="n"/>
      <c r="N43" s="394" t="n"/>
      <c r="O43" s="394" t="n"/>
      <c r="P43" s="394" t="n"/>
    </row>
    <row r="44" ht="11.4" customHeight="1">
      <c r="A44" s="394" t="n"/>
      <c r="B44" s="394" t="n"/>
      <c r="C44" s="394" t="n"/>
      <c r="D44" s="394" t="n"/>
      <c r="E44" s="394" t="n"/>
      <c r="F44" s="394" t="n"/>
      <c r="G44" s="394" t="n"/>
      <c r="H44" s="394" t="n"/>
      <c r="I44" s="394" t="n"/>
      <c r="J44" s="394" t="n"/>
      <c r="K44" s="394" t="n"/>
      <c r="L44" s="394" t="n"/>
      <c r="M44" s="394" t="n"/>
      <c r="N44" s="394" t="n"/>
      <c r="O44" s="394" t="n"/>
      <c r="P44" s="394" t="n"/>
    </row>
    <row r="45" ht="15.45" customHeight="1">
      <c r="A45" s="394" t="n"/>
      <c r="B45" s="394" t="n"/>
      <c r="C45" s="394" t="n"/>
      <c r="D45" s="394" t="n"/>
      <c r="E45" s="394" t="n"/>
      <c r="F45" s="394" t="n"/>
      <c r="G45" s="394" t="n"/>
      <c r="H45" s="394" t="n"/>
      <c r="I45" s="394" t="n"/>
      <c r="J45" s="394" t="n"/>
      <c r="K45" s="394" t="n"/>
      <c r="L45" s="394" t="n"/>
      <c r="M45" s="394" t="n"/>
      <c r="N45" s="394" t="n"/>
      <c r="O45" s="394" t="n"/>
      <c r="P45" s="394" t="n"/>
    </row>
    <row r="46" ht="10.95" customHeight="1">
      <c r="A46" s="394" t="n"/>
      <c r="B46" s="394" t="n"/>
      <c r="C46" s="394" t="n"/>
      <c r="D46" s="394" t="n"/>
      <c r="E46" s="394" t="n"/>
      <c r="F46" s="394" t="n"/>
      <c r="G46" s="394" t="n"/>
      <c r="H46" s="394" t="n"/>
      <c r="I46" s="394" t="n"/>
      <c r="J46" s="394" t="n"/>
      <c r="K46" s="394" t="n"/>
      <c r="L46" s="394" t="n"/>
      <c r="M46" s="394" t="n"/>
      <c r="N46" s="394" t="n"/>
      <c r="O46" s="394" t="n"/>
      <c r="P46" s="394" t="n"/>
    </row>
    <row r="47" hidden="1" ht="1.95" customHeight="1">
      <c r="A47" s="394" t="n"/>
      <c r="B47" s="394" t="n"/>
      <c r="C47" s="394" t="n"/>
      <c r="D47" s="394" t="n"/>
      <c r="E47" s="394" t="n"/>
      <c r="F47" s="394" t="n"/>
      <c r="G47" s="394" t="n"/>
      <c r="H47" s="394" t="n"/>
      <c r="I47" s="394" t="n"/>
      <c r="J47" s="394" t="n"/>
      <c r="K47" s="394" t="n"/>
      <c r="L47" s="394" t="n"/>
      <c r="M47" s="394" t="n"/>
      <c r="N47" s="394" t="n"/>
      <c r="O47" s="394" t="n"/>
      <c r="P47" s="394" t="n"/>
    </row>
    <row r="48" hidden="1" ht="2.4" customHeight="1">
      <c r="A48" s="394" t="n"/>
      <c r="B48" s="394" t="n"/>
      <c r="C48" s="394" t="n"/>
      <c r="D48" s="394" t="n"/>
      <c r="E48" s="394" t="n"/>
      <c r="F48" s="394" t="n"/>
      <c r="G48" s="394" t="n"/>
      <c r="H48" s="394" t="n"/>
      <c r="I48" s="394" t="n"/>
      <c r="J48" s="394" t="n"/>
      <c r="K48" s="394" t="n"/>
      <c r="L48" s="394" t="n"/>
      <c r="M48" s="394" t="n"/>
      <c r="N48" s="394" t="n"/>
      <c r="O48" s="394" t="n"/>
      <c r="P48" s="394" t="n"/>
    </row>
    <row r="49" hidden="1" ht="6" customHeight="1">
      <c r="A49" s="394" t="n"/>
      <c r="B49" s="394" t="n"/>
      <c r="C49" s="394" t="n"/>
      <c r="D49" s="394" t="n"/>
      <c r="E49" s="394" t="n"/>
      <c r="F49" s="394" t="n"/>
      <c r="G49" s="394" t="n"/>
      <c r="H49" s="394" t="n"/>
      <c r="I49" s="394" t="n"/>
      <c r="J49" s="394" t="n"/>
      <c r="K49" s="394" t="n"/>
      <c r="L49" s="394" t="n"/>
      <c r="M49" s="394" t="n"/>
      <c r="N49" s="394" t="n"/>
      <c r="O49" s="394" t="n"/>
      <c r="P49" s="394" t="n"/>
    </row>
    <row r="50" hidden="1" ht="13.35" customHeight="1">
      <c r="A50" s="394" t="n"/>
      <c r="B50" s="394" t="n"/>
      <c r="C50" s="394" t="n"/>
      <c r="D50" s="394" t="n"/>
      <c r="E50" s="394" t="n"/>
      <c r="F50" s="394" t="n"/>
      <c r="G50" s="394" t="n"/>
      <c r="H50" s="394" t="n"/>
      <c r="I50" s="394" t="n"/>
      <c r="J50" s="394" t="n"/>
      <c r="K50" s="394" t="n"/>
      <c r="L50" s="394" t="n"/>
      <c r="M50" s="394" t="n"/>
      <c r="N50" s="394" t="n"/>
      <c r="O50" s="394" t="n"/>
      <c r="P50" s="394" t="n"/>
    </row>
    <row r="51" hidden="1" ht="23.4" customHeight="1">
      <c r="A51" s="394" t="n"/>
      <c r="B51" s="394" t="n"/>
      <c r="C51" s="394" t="n"/>
      <c r="D51" s="394" t="n"/>
      <c r="E51" s="394" t="n"/>
      <c r="F51" s="394" t="n"/>
      <c r="G51" s="394" t="n"/>
      <c r="H51" s="394" t="n"/>
      <c r="I51" s="394" t="n"/>
      <c r="J51" s="394" t="n"/>
      <c r="K51" s="394" t="n"/>
      <c r="L51" s="394" t="n"/>
      <c r="M51" s="394" t="n"/>
      <c r="N51" s="394" t="n"/>
      <c r="O51" s="394" t="n"/>
      <c r="P51" s="394" t="n"/>
    </row>
    <row r="52" ht="9.9" customHeight="1">
      <c r="A52" s="394" t="n"/>
      <c r="B52" s="394" t="n"/>
      <c r="C52" s="394" t="n"/>
      <c r="D52" s="394" t="n"/>
      <c r="E52" s="394" t="n"/>
      <c r="F52" s="394" t="n"/>
      <c r="G52" s="394" t="n"/>
      <c r="H52" s="394" t="n"/>
      <c r="I52" s="394" t="n"/>
      <c r="J52" s="394" t="n"/>
      <c r="K52" s="394" t="n"/>
      <c r="L52" s="394" t="n"/>
      <c r="M52" s="394" t="n"/>
      <c r="N52" s="394" t="n"/>
      <c r="O52" s="394" t="n"/>
      <c r="P52" s="394" t="n"/>
    </row>
    <row r="53" ht="68.40000000000001" customHeight="1"/>
    <row r="54" ht="65.40000000000001" customHeight="1"/>
    <row r="55" ht="81" customHeight="1"/>
    <row r="56" ht="72.90000000000001" customHeight="1"/>
    <row r="57" ht="86.84999999999999" customHeight="1"/>
    <row r="58" ht="44.85" customHeight="1"/>
    <row r="59" ht="58.35" customHeight="1"/>
    <row r="60" ht="54" customHeight="1"/>
    <row r="61" ht="46.35" customHeight="1"/>
    <row r="62" ht="67.95" customHeight="1"/>
    <row r="63" ht="125.4" customHeight="1"/>
    <row r="64" ht="44.85" customHeight="1"/>
    <row r="65" ht="52.5" customFormat="1" customHeight="1" s="395"/>
    <row r="66" ht="103.95" customFormat="1" customHeight="1" s="395"/>
    <row r="67" ht="101.4" customFormat="1" customHeight="1" s="395"/>
  </sheetData>
  <printOptions horizontalCentered="1" verticalCentered="1"/>
  <pageMargins left="0" right="0" top="0" bottom="0" header="0" footer="0"/>
  <pageSetup orientation="landscape" paperSize="9"/>
  <drawing r:id="rId1"/>
</worksheet>
</file>

<file path=xl/worksheets/sheet10.xml><?xml version="1.0" encoding="utf-8"?>
<worksheet xmlns="http://schemas.openxmlformats.org/spreadsheetml/2006/main">
  <sheetPr codeName="Sheet10">
    <outlinePr summaryBelow="1" summaryRight="1"/>
    <pageSetUpPr/>
  </sheetPr>
  <dimension ref="A1:O1"/>
  <sheetViews>
    <sheetView workbookViewId="0">
      <selection activeCell="XDG33" sqref="XDG33"/>
    </sheetView>
  </sheetViews>
  <sheetFormatPr baseColWidth="8" defaultRowHeight="13.8"/>
  <sheetData>
    <row r="1">
      <c r="A1" t="inlineStr">
        <is>
          <t>Contrato</t>
        </is>
      </c>
      <c r="B1" t="inlineStr">
        <is>
          <t>Cliente</t>
        </is>
      </c>
      <c r="C1" t="inlineStr">
        <is>
          <t>Atraso</t>
        </is>
      </c>
      <c r="D1" t="inlineStr">
        <is>
          <t>N Parcela Inadimplencia</t>
        </is>
      </c>
      <c r="E1" t="inlineStr">
        <is>
          <t>Valor Corrigido</t>
        </is>
      </c>
      <c r="F1" t="inlineStr">
        <is>
          <t>Valor Original</t>
        </is>
      </c>
      <c r="G1" t="inlineStr">
        <is>
          <t>Mes_vect_original</t>
        </is>
      </c>
      <c r="H1" t="inlineStr">
        <is>
          <t>Ano_Vcto_original</t>
        </is>
      </c>
      <c r="I1" t="inlineStr">
        <is>
          <t>Data_FECHAMENTO_1</t>
        </is>
      </c>
      <c r="J1" t="inlineStr">
        <is>
          <t>Ano_fechamento</t>
        </is>
      </c>
      <c r="K1" t="inlineStr">
        <is>
          <t>Data_FLUXO</t>
        </is>
      </c>
      <c r="L1" t="inlineStr">
        <is>
          <t>Mes_FECHAMENTO</t>
        </is>
      </c>
      <c r="M1" t="inlineStr">
        <is>
          <t>Classificacao</t>
        </is>
      </c>
      <c r="N1" t="inlineStr">
        <is>
          <t>status</t>
        </is>
      </c>
      <c r="O1" t="inlineStr">
        <is>
          <t>Data_vcto_parcela</t>
        </is>
      </c>
    </row>
  </sheetData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>
  <sheetPr codeName="Sheet11">
    <outlinePr summaryBelow="1" summaryRight="1"/>
    <pageSetUpPr/>
  </sheetPr>
  <dimension ref="A1:Q1"/>
  <sheetViews>
    <sheetView workbookViewId="0">
      <selection activeCell="XDG33" sqref="XDG33"/>
    </sheetView>
  </sheetViews>
  <sheetFormatPr baseColWidth="8" defaultRowHeight="13.8"/>
  <sheetData>
    <row r="1">
      <c r="A1" t="inlineStr">
        <is>
          <t>Contrato</t>
        </is>
      </c>
      <c r="B1" t="inlineStr">
        <is>
          <t>N° Parcela</t>
        </is>
      </c>
      <c r="C1" t="inlineStr">
        <is>
          <t>Valor pago</t>
        </is>
      </c>
      <c r="D1" t="inlineStr">
        <is>
          <t>Data de pagamento</t>
        </is>
      </c>
      <c r="E1" t="inlineStr">
        <is>
          <t>Data_vcto</t>
        </is>
      </c>
      <c r="F1" t="inlineStr">
        <is>
          <t>Data de vencimento original</t>
        </is>
      </c>
      <c r="G1" t="inlineStr">
        <is>
          <t>Cliente</t>
        </is>
      </c>
      <c r="H1" t="inlineStr">
        <is>
          <t>Empresa</t>
        </is>
      </c>
      <c r="I1" t="inlineStr">
        <is>
          <t>banco</t>
        </is>
      </c>
      <c r="J1" t="inlineStr">
        <is>
          <t>lastroGarantia</t>
        </is>
      </c>
      <c r="K1" t="inlineStr">
        <is>
          <t>DATA_VENCIMENTO_1</t>
        </is>
      </c>
      <c r="L1" t="inlineStr">
        <is>
          <t>DATA_PGTO_1</t>
        </is>
      </c>
      <c r="M1" t="inlineStr">
        <is>
          <t>Atraso</t>
        </is>
      </c>
      <c r="N1" t="inlineStr">
        <is>
          <t>Tipo</t>
        </is>
      </c>
      <c r="O1" t="inlineStr">
        <is>
          <t>Faixa</t>
        </is>
      </c>
      <c r="P1" t="inlineStr">
        <is>
          <t>Faixa_Num</t>
        </is>
      </c>
      <c r="Q1" t="inlineStr">
        <is>
          <t>Chave</t>
        </is>
      </c>
    </row>
  </sheetData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>
  <sheetPr codeName="Sheet12">
    <outlinePr summaryBelow="1" summaryRight="1"/>
    <pageSetUpPr/>
  </sheetPr>
  <dimension ref="A1:V702"/>
  <sheetViews>
    <sheetView workbookViewId="0">
      <selection activeCell="XDG33" sqref="XDG33"/>
    </sheetView>
  </sheetViews>
  <sheetFormatPr baseColWidth="8" defaultColWidth="14.3984375" defaultRowHeight="15" customHeight="1"/>
  <cols>
    <col width="8.59765625" customWidth="1" style="395" min="1" max="23"/>
    <col width="7.59765625" customWidth="1" style="395" min="24" max="26"/>
    <col width="12.59765625" customWidth="1" style="395" min="27" max="27"/>
    <col width="14.3984375" customWidth="1" style="395" min="28" max="28"/>
    <col width="14.3984375" customWidth="1" style="395" min="29" max="16384"/>
  </cols>
  <sheetData>
    <row r="1" ht="14.4" customHeight="1">
      <c r="A1" s="395" t="inlineStr">
        <is>
          <t>Contrato</t>
        </is>
      </c>
      <c r="B1" s="395" t="inlineStr">
        <is>
          <t>Status</t>
        </is>
      </c>
      <c r="C1" s="395" t="inlineStr">
        <is>
          <t>CPF / CNPJ</t>
        </is>
      </c>
      <c r="D1" s="395" t="inlineStr">
        <is>
          <t>Cliente</t>
        </is>
      </c>
      <c r="E1" s="395" t="inlineStr">
        <is>
          <t>Data Última Parcela</t>
        </is>
      </c>
      <c r="F1" s="395" t="inlineStr">
        <is>
          <t>Data Formalização</t>
        </is>
      </c>
      <c r="G1" s="395" t="inlineStr">
        <is>
          <t>Valor do Contrato</t>
        </is>
      </c>
      <c r="H1" s="395" t="inlineStr">
        <is>
          <t>dataCancelamento</t>
        </is>
      </c>
      <c r="I1" s="395" t="inlineStr">
        <is>
          <t>Data_FECHAMENTO_1</t>
        </is>
      </c>
      <c r="J1" s="395" t="inlineStr">
        <is>
          <t>Data_Ultima_Parcela</t>
        </is>
      </c>
      <c r="K1" s="395" t="inlineStr">
        <is>
          <t>Data_VENDA</t>
        </is>
      </c>
      <c r="L1" s="395" t="inlineStr">
        <is>
          <t>Data de Formalização</t>
        </is>
      </c>
      <c r="M1" s="395" t="inlineStr">
        <is>
          <t>Ano</t>
        </is>
      </c>
      <c r="N1" s="395" t="inlineStr">
        <is>
          <t>dt_venda</t>
        </is>
      </c>
      <c r="O1" s="395" t="inlineStr">
        <is>
          <t>dt_distrato</t>
        </is>
      </c>
      <c r="R1" s="32">
        <f>I2</f>
        <v/>
      </c>
      <c r="S1" s="32">
        <f>COUNTIF(K:K,$R$1&gt;0)</f>
        <v/>
      </c>
      <c r="T1" s="34">
        <f>SUMIFS($G:$G,K:K,$R$1)</f>
        <v/>
      </c>
      <c r="U1" s="395">
        <f>COUNTIF(H:H,$R$1&gt;0)</f>
        <v/>
      </c>
      <c r="V1" s="395">
        <f>SUMIFS($G:$G,H:H,$R$1)</f>
        <v/>
      </c>
    </row>
    <row r="168" ht="15.75" customHeight="1">
      <c r="N168" s="395">
        <f>IF($B168="ativo",$K168,0)</f>
        <v/>
      </c>
      <c r="O168" s="395">
        <f>IF($B168="distratado",$K168,0)</f>
        <v/>
      </c>
    </row>
    <row r="169" ht="15.75" customHeight="1">
      <c r="N169" s="395">
        <f>IF($B169="ativo",$K169,0)</f>
        <v/>
      </c>
      <c r="O169" s="395">
        <f>IF($B169="distratado",$K169,0)</f>
        <v/>
      </c>
    </row>
    <row r="170" ht="15.75" customHeight="1">
      <c r="N170" s="395">
        <f>IF($B170="ativo",$K170,0)</f>
        <v/>
      </c>
      <c r="O170" s="395">
        <f>IF($B170="distratado",$K170,0)</f>
        <v/>
      </c>
    </row>
    <row r="171" ht="15.75" customHeight="1">
      <c r="N171" s="395">
        <f>IF($B171="ativo",$K171,0)</f>
        <v/>
      </c>
      <c r="O171" s="395">
        <f>IF($B171="distratado",$K171,0)</f>
        <v/>
      </c>
    </row>
    <row r="172" ht="15.75" customHeight="1">
      <c r="N172" s="395">
        <f>IF($B172="ativo",$K172,0)</f>
        <v/>
      </c>
      <c r="O172" s="395">
        <f>IF($B172="distratado",$K172,0)</f>
        <v/>
      </c>
    </row>
    <row r="173" ht="15.75" customHeight="1">
      <c r="N173" s="395">
        <f>IF($B173="ativo",$K173,0)</f>
        <v/>
      </c>
      <c r="O173" s="395">
        <f>IF($B173="distratado",$K173,0)</f>
        <v/>
      </c>
    </row>
    <row r="174" ht="15.75" customHeight="1">
      <c r="N174" s="395">
        <f>IF($B174="ativo",$K174,0)</f>
        <v/>
      </c>
      <c r="O174" s="395">
        <f>IF($B174="distratado",$K174,0)</f>
        <v/>
      </c>
    </row>
    <row r="175" ht="15.75" customHeight="1">
      <c r="N175" s="395">
        <f>IF($B175="ativo",$K175,0)</f>
        <v/>
      </c>
      <c r="O175" s="395">
        <f>IF($B175="distratado",$K175,0)</f>
        <v/>
      </c>
    </row>
    <row r="176" ht="15.75" customHeight="1">
      <c r="N176" s="395">
        <f>IF($B176="ativo",$K176,0)</f>
        <v/>
      </c>
      <c r="O176" s="395">
        <f>IF($B176="distratado",$K176,0)</f>
        <v/>
      </c>
    </row>
    <row r="177" ht="15.75" customHeight="1">
      <c r="N177" s="395">
        <f>IF($B177="ativo",$K177,0)</f>
        <v/>
      </c>
      <c r="O177" s="395">
        <f>IF($B177="distratado",$K177,0)</f>
        <v/>
      </c>
    </row>
    <row r="178" ht="15.75" customHeight="1">
      <c r="N178" s="395">
        <f>IF($B178="ativo",$K178,0)</f>
        <v/>
      </c>
      <c r="O178" s="395">
        <f>IF($B178="distratado",$K178,0)</f>
        <v/>
      </c>
    </row>
    <row r="179" ht="15.75" customHeight="1">
      <c r="N179" s="395">
        <f>IF($B179="ativo",$K179,0)</f>
        <v/>
      </c>
      <c r="O179" s="395">
        <f>IF($B179="distratado",$K179,0)</f>
        <v/>
      </c>
    </row>
    <row r="180" ht="15.75" customHeight="1">
      <c r="N180" s="395">
        <f>IF($B180="ativo",$K180,0)</f>
        <v/>
      </c>
      <c r="O180" s="395">
        <f>IF($B180="distratado",$K180,0)</f>
        <v/>
      </c>
    </row>
    <row r="181" ht="15.75" customHeight="1">
      <c r="N181" s="395">
        <f>IF($B181="ativo",$K181,0)</f>
        <v/>
      </c>
      <c r="O181" s="395">
        <f>IF($B181="distratado",$K181,0)</f>
        <v/>
      </c>
    </row>
    <row r="182" ht="15.75" customHeight="1">
      <c r="N182" s="395">
        <f>IF($B182="ativo",$K182,0)</f>
        <v/>
      </c>
      <c r="O182" s="395">
        <f>IF($B182="distratado",$K182,0)</f>
        <v/>
      </c>
    </row>
    <row r="183" ht="15.75" customHeight="1">
      <c r="N183" s="395">
        <f>IF($B183="ativo",$K183,0)</f>
        <v/>
      </c>
      <c r="O183" s="395">
        <f>IF($B183="distratado",$K183,0)</f>
        <v/>
      </c>
    </row>
    <row r="184" ht="15.75" customHeight="1">
      <c r="N184" s="395">
        <f>IF($B184="ativo",$K184,0)</f>
        <v/>
      </c>
      <c r="O184" s="395">
        <f>IF($B184="distratado",$K184,0)</f>
        <v/>
      </c>
    </row>
    <row r="185" ht="15.75" customHeight="1">
      <c r="N185" s="395">
        <f>IF($B185="ativo",$K185,0)</f>
        <v/>
      </c>
      <c r="O185" s="395">
        <f>IF($B185="distratado",$K185,0)</f>
        <v/>
      </c>
    </row>
    <row r="186" ht="15.75" customHeight="1">
      <c r="N186" s="395">
        <f>IF($B186="ativo",$K186,0)</f>
        <v/>
      </c>
      <c r="O186" s="395">
        <f>IF($B186="distratado",$K186,0)</f>
        <v/>
      </c>
    </row>
    <row r="187" ht="15.75" customHeight="1">
      <c r="N187" s="395">
        <f>IF($B187="ativo",$K187,0)</f>
        <v/>
      </c>
      <c r="O187" s="395">
        <f>IF($B187="distratado",$K187,0)</f>
        <v/>
      </c>
    </row>
    <row r="188" ht="15.75" customHeight="1">
      <c r="N188" s="395">
        <f>IF($B188="ativo",$K188,0)</f>
        <v/>
      </c>
      <c r="O188" s="395">
        <f>IF($B188="distratado",$K188,0)</f>
        <v/>
      </c>
    </row>
    <row r="189" ht="15.75" customHeight="1">
      <c r="N189" s="395">
        <f>IF($B189="ativo",$K189,0)</f>
        <v/>
      </c>
      <c r="O189" s="395">
        <f>IF($B189="distratado",$K189,0)</f>
        <v/>
      </c>
    </row>
    <row r="190" ht="15.75" customHeight="1">
      <c r="N190" s="395">
        <f>IF($B190="ativo",$K190,0)</f>
        <v/>
      </c>
      <c r="O190" s="395">
        <f>IF($B190="distratado",$K190,0)</f>
        <v/>
      </c>
    </row>
    <row r="191" ht="15.75" customHeight="1">
      <c r="N191" s="395">
        <f>IF($B191="ativo",$K191,0)</f>
        <v/>
      </c>
      <c r="O191" s="395">
        <f>IF($B191="distratado",$K191,0)</f>
        <v/>
      </c>
    </row>
    <row r="192" ht="15.75" customHeight="1">
      <c r="N192" s="395">
        <f>IF($B192="ativo",$K192,0)</f>
        <v/>
      </c>
      <c r="O192" s="395">
        <f>IF($B192="distratado",$K192,0)</f>
        <v/>
      </c>
    </row>
    <row r="193" ht="15.75" customHeight="1">
      <c r="N193" s="395">
        <f>IF($B193="ativo",$K193,0)</f>
        <v/>
      </c>
      <c r="O193" s="395">
        <f>IF($B193="distratado",$K193,0)</f>
        <v/>
      </c>
    </row>
    <row r="194" ht="15.75" customHeight="1">
      <c r="N194" s="395">
        <f>IF($B194="ativo",$K194,0)</f>
        <v/>
      </c>
      <c r="O194" s="395">
        <f>IF($B194="distratado",$K194,0)</f>
        <v/>
      </c>
    </row>
    <row r="195" ht="15.75" customHeight="1">
      <c r="N195" s="395">
        <f>IF($B195="ativo",$K195,0)</f>
        <v/>
      </c>
      <c r="O195" s="395">
        <f>IF($B195="distratado",$K195,0)</f>
        <v/>
      </c>
    </row>
    <row r="196" ht="15.75" customHeight="1">
      <c r="N196" s="395">
        <f>IF($B196="ativo",$K196,0)</f>
        <v/>
      </c>
      <c r="O196" s="395">
        <f>IF($B196="distratado",$K196,0)</f>
        <v/>
      </c>
    </row>
    <row r="197" ht="15.75" customHeight="1">
      <c r="N197" s="395">
        <f>IF($B197="ativo",$K197,0)</f>
        <v/>
      </c>
      <c r="O197" s="395">
        <f>IF($B197="distratado",$K197,0)</f>
        <v/>
      </c>
    </row>
    <row r="198" ht="15.75" customHeight="1">
      <c r="N198" s="395">
        <f>IF($B198="ativo",$K198,0)</f>
        <v/>
      </c>
      <c r="O198" s="395">
        <f>IF($B198="distratado",$K198,0)</f>
        <v/>
      </c>
    </row>
    <row r="199" ht="15.75" customHeight="1">
      <c r="N199" s="395">
        <f>IF($B199="ativo",$K199,0)</f>
        <v/>
      </c>
      <c r="O199" s="395">
        <f>IF($B199="distratado",$K199,0)</f>
        <v/>
      </c>
    </row>
    <row r="200" ht="15.75" customHeight="1">
      <c r="N200" s="395">
        <f>IF($B200="ativo",$K200,0)</f>
        <v/>
      </c>
      <c r="O200" s="395">
        <f>IF($B200="distratado",$K200,0)</f>
        <v/>
      </c>
    </row>
    <row r="201" ht="15.75" customHeight="1">
      <c r="N201" s="395">
        <f>IF($B201="ativo",$K201,0)</f>
        <v/>
      </c>
      <c r="O201" s="395">
        <f>IF($B201="distratado",$K201,0)</f>
        <v/>
      </c>
    </row>
    <row r="202" ht="15.75" customHeight="1">
      <c r="N202" s="395">
        <f>IF($B202="ativo",$K202,0)</f>
        <v/>
      </c>
      <c r="O202" s="395">
        <f>IF($B202="distratado",$K202,0)</f>
        <v/>
      </c>
    </row>
    <row r="203" ht="15.75" customHeight="1">
      <c r="N203" s="395">
        <f>IF($B203="ativo",$K203,0)</f>
        <v/>
      </c>
      <c r="O203" s="395">
        <f>IF($B203="distratado",$K203,0)</f>
        <v/>
      </c>
    </row>
    <row r="204" ht="15.75" customHeight="1">
      <c r="N204" s="395">
        <f>IF($B204="ativo",$K204,0)</f>
        <v/>
      </c>
      <c r="O204" s="395">
        <f>IF($B204="distratado",$K204,0)</f>
        <v/>
      </c>
    </row>
    <row r="205" ht="15.75" customHeight="1">
      <c r="N205" s="395">
        <f>IF($B205="ativo",$K205,0)</f>
        <v/>
      </c>
      <c r="O205" s="395">
        <f>IF($B205="distratado",$K205,0)</f>
        <v/>
      </c>
    </row>
    <row r="206" ht="15.75" customHeight="1">
      <c r="N206" s="395">
        <f>IF($B206="ativo",$K206,0)</f>
        <v/>
      </c>
      <c r="O206" s="395">
        <f>IF($B206="distratado",$K206,0)</f>
        <v/>
      </c>
    </row>
    <row r="207" ht="15.75" customHeight="1">
      <c r="N207" s="395">
        <f>IF($B207="ativo",$K207,0)</f>
        <v/>
      </c>
      <c r="O207" s="395">
        <f>IF($B207="distratado",$K207,0)</f>
        <v/>
      </c>
    </row>
    <row r="208" ht="15.75" customHeight="1">
      <c r="N208" s="395">
        <f>IF($B208="ativo",$K208,0)</f>
        <v/>
      </c>
      <c r="O208" s="395">
        <f>IF($B208="distratado",$K208,0)</f>
        <v/>
      </c>
    </row>
    <row r="209" ht="15.75" customHeight="1">
      <c r="N209" s="395">
        <f>IF($B209="ativo",$K209,0)</f>
        <v/>
      </c>
      <c r="O209" s="395">
        <f>IF($B209="distratado",$K209,0)</f>
        <v/>
      </c>
    </row>
    <row r="210" ht="15.75" customHeight="1">
      <c r="N210" s="395">
        <f>IF($B210="ativo",$K210,0)</f>
        <v/>
      </c>
      <c r="O210" s="395">
        <f>IF($B210="distratado",$K210,0)</f>
        <v/>
      </c>
    </row>
    <row r="211" ht="15.75" customHeight="1">
      <c r="N211" s="395">
        <f>IF($B211="ativo",$K211,0)</f>
        <v/>
      </c>
      <c r="O211" s="395">
        <f>IF($B211="distratado",$K211,0)</f>
        <v/>
      </c>
    </row>
    <row r="212" ht="15.75" customHeight="1">
      <c r="N212" s="395">
        <f>IF($B212="ativo",$K212,0)</f>
        <v/>
      </c>
      <c r="O212" s="395">
        <f>IF($B212="distratado",$K212,0)</f>
        <v/>
      </c>
    </row>
    <row r="213" ht="15.75" customHeight="1">
      <c r="N213" s="395">
        <f>IF($B213="ativo",$K213,0)</f>
        <v/>
      </c>
      <c r="O213" s="395">
        <f>IF($B213="distratado",$K213,0)</f>
        <v/>
      </c>
    </row>
    <row r="214" ht="15.75" customHeight="1">
      <c r="N214" s="395">
        <f>IF($B214="ativo",$K214,0)</f>
        <v/>
      </c>
      <c r="O214" s="395">
        <f>IF($B214="distratado",$K214,0)</f>
        <v/>
      </c>
    </row>
    <row r="215" ht="15.75" customHeight="1">
      <c r="N215" s="395">
        <f>IF($B215="ativo",$K215,0)</f>
        <v/>
      </c>
      <c r="O215" s="395">
        <f>IF($B215="distratado",$K215,0)</f>
        <v/>
      </c>
    </row>
    <row r="216" ht="15.75" customHeight="1">
      <c r="N216" s="395">
        <f>IF($B216="ativo",$K216,0)</f>
        <v/>
      </c>
      <c r="O216" s="395">
        <f>IF($B216="distratado",$K216,0)</f>
        <v/>
      </c>
    </row>
    <row r="217" ht="15.75" customHeight="1">
      <c r="N217" s="395">
        <f>IF($B217="ativo",$K217,0)</f>
        <v/>
      </c>
      <c r="O217" s="395">
        <f>IF($B217="distratado",$K217,0)</f>
        <v/>
      </c>
    </row>
    <row r="218" ht="15.75" customHeight="1">
      <c r="N218" s="395">
        <f>IF($B218="ativo",$K218,0)</f>
        <v/>
      </c>
      <c r="O218" s="395">
        <f>IF($B218="distratado",$K218,0)</f>
        <v/>
      </c>
    </row>
    <row r="219" ht="15.75" customHeight="1">
      <c r="N219" s="395">
        <f>IF($B219="ativo",$K219,0)</f>
        <v/>
      </c>
      <c r="O219" s="395">
        <f>IF($B219="distratado",$K219,0)</f>
        <v/>
      </c>
    </row>
    <row r="220" ht="15.75" customHeight="1">
      <c r="N220" s="395">
        <f>IF($B220="ativo",$K220,0)</f>
        <v/>
      </c>
      <c r="O220" s="395">
        <f>IF($B220="distratado",$K220,0)</f>
        <v/>
      </c>
    </row>
    <row r="221" ht="15.75" customHeight="1">
      <c r="N221" s="395">
        <f>IF($B221="ativo",$K221,0)</f>
        <v/>
      </c>
      <c r="O221" s="395">
        <f>IF($B221="distratado",$K221,0)</f>
        <v/>
      </c>
    </row>
    <row r="222" ht="15.75" customHeight="1">
      <c r="N222" s="395">
        <f>IF($B222="ativo",$K222,0)</f>
        <v/>
      </c>
      <c r="O222" s="395">
        <f>IF($B222="distratado",$K222,0)</f>
        <v/>
      </c>
    </row>
    <row r="223" ht="15.75" customHeight="1">
      <c r="N223" s="395">
        <f>IF($B223="ativo",$K223,0)</f>
        <v/>
      </c>
      <c r="O223" s="395">
        <f>IF($B223="distratado",$K223,0)</f>
        <v/>
      </c>
    </row>
    <row r="224" ht="15.75" customHeight="1">
      <c r="N224" s="395">
        <f>IF($B224="ativo",$K224,0)</f>
        <v/>
      </c>
      <c r="O224" s="395">
        <f>IF($B224="distratado",$K224,0)</f>
        <v/>
      </c>
    </row>
    <row r="225" ht="15.75" customHeight="1">
      <c r="N225" s="395">
        <f>IF($B225="ativo",$K225,0)</f>
        <v/>
      </c>
      <c r="O225" s="395">
        <f>IF($B225="distratado",$K225,0)</f>
        <v/>
      </c>
    </row>
    <row r="226" ht="15.75" customHeight="1">
      <c r="N226" s="395">
        <f>IF($B226="ativo",$K226,0)</f>
        <v/>
      </c>
      <c r="O226" s="395">
        <f>IF($B226="distratado",$K226,0)</f>
        <v/>
      </c>
    </row>
    <row r="227" ht="15.75" customHeight="1">
      <c r="N227" s="395">
        <f>IF($B227="ativo",$K227,0)</f>
        <v/>
      </c>
      <c r="O227" s="395">
        <f>IF($B227="distratado",$K227,0)</f>
        <v/>
      </c>
    </row>
    <row r="228" ht="15.75" customHeight="1">
      <c r="N228" s="395">
        <f>IF($B228="ativo",$K228,0)</f>
        <v/>
      </c>
      <c r="O228" s="395">
        <f>IF($B228="distratado",$K228,0)</f>
        <v/>
      </c>
    </row>
    <row r="229" ht="15.75" customHeight="1">
      <c r="N229" s="395">
        <f>IF($B229="ativo",$K229,0)</f>
        <v/>
      </c>
      <c r="O229" s="395">
        <f>IF($B229="distratado",$K229,0)</f>
        <v/>
      </c>
    </row>
    <row r="230" ht="15.75" customHeight="1">
      <c r="N230" s="395">
        <f>IF($B230="ativo",$K230,0)</f>
        <v/>
      </c>
      <c r="O230" s="395">
        <f>IF($B230="distratado",$K230,0)</f>
        <v/>
      </c>
    </row>
    <row r="231" ht="15.75" customHeight="1">
      <c r="N231" s="395">
        <f>IF($B231="ativo",$K231,0)</f>
        <v/>
      </c>
      <c r="O231" s="395">
        <f>IF($B231="distratado",$K231,0)</f>
        <v/>
      </c>
    </row>
    <row r="232" ht="15.75" customHeight="1">
      <c r="N232" s="395">
        <f>IF($B232="ativo",$K232,0)</f>
        <v/>
      </c>
      <c r="O232" s="395">
        <f>IF($B232="distratado",$K232,0)</f>
        <v/>
      </c>
    </row>
    <row r="233" ht="15.75" customHeight="1">
      <c r="N233" s="395">
        <f>IF($B233="ativo",$K233,0)</f>
        <v/>
      </c>
      <c r="O233" s="395">
        <f>IF($B233="distratado",$K233,0)</f>
        <v/>
      </c>
    </row>
    <row r="234" ht="15.75" customHeight="1">
      <c r="N234" s="395">
        <f>IF($B234="ativo",$K234,0)</f>
        <v/>
      </c>
      <c r="O234" s="395">
        <f>IF($B234="distratado",$K234,0)</f>
        <v/>
      </c>
    </row>
    <row r="235" ht="15.75" customHeight="1">
      <c r="N235" s="395">
        <f>IF($B235="ativo",$K235,0)</f>
        <v/>
      </c>
      <c r="O235" s="395">
        <f>IF($B235="distratado",$K235,0)</f>
        <v/>
      </c>
    </row>
    <row r="236" ht="15.75" customHeight="1">
      <c r="N236" s="395">
        <f>IF($B236="ativo",$K236,0)</f>
        <v/>
      </c>
      <c r="O236" s="395">
        <f>IF($B236="distratado",$K236,0)</f>
        <v/>
      </c>
    </row>
    <row r="237" ht="15.75" customHeight="1">
      <c r="N237" s="395">
        <f>IF($B237="ativo",$K237,0)</f>
        <v/>
      </c>
      <c r="O237" s="395">
        <f>IF($B237="distratado",$K237,0)</f>
        <v/>
      </c>
    </row>
    <row r="238" ht="15.75" customHeight="1">
      <c r="N238" s="395">
        <f>IF($B238="ativo",$K238,0)</f>
        <v/>
      </c>
      <c r="O238" s="395">
        <f>IF($B238="distratado",$K238,0)</f>
        <v/>
      </c>
    </row>
    <row r="239" ht="15.75" customHeight="1">
      <c r="N239" s="395">
        <f>IF($B239="ativo",$K239,0)</f>
        <v/>
      </c>
      <c r="O239" s="395">
        <f>IF($B239="distratado",$K239,0)</f>
        <v/>
      </c>
    </row>
    <row r="240" ht="15.75" customHeight="1">
      <c r="N240" s="395">
        <f>IF($B240="ativo",$K240,0)</f>
        <v/>
      </c>
      <c r="O240" s="395">
        <f>IF($B240="distratado",$K240,0)</f>
        <v/>
      </c>
    </row>
    <row r="241" ht="15.75" customHeight="1">
      <c r="N241" s="395">
        <f>IF($B241="ativo",$K241,0)</f>
        <v/>
      </c>
      <c r="O241" s="395">
        <f>IF($B241="distratado",$K241,0)</f>
        <v/>
      </c>
    </row>
    <row r="242" ht="15.75" customHeight="1">
      <c r="N242" s="395">
        <f>IF($B242="ativo",$K242,0)</f>
        <v/>
      </c>
      <c r="O242" s="395">
        <f>IF($B242="distratado",$K242,0)</f>
        <v/>
      </c>
    </row>
    <row r="243" ht="15.75" customHeight="1">
      <c r="N243" s="395">
        <f>IF($B243="ativo",$K243,0)</f>
        <v/>
      </c>
      <c r="O243" s="395">
        <f>IF($B243="distratado",$K243,0)</f>
        <v/>
      </c>
    </row>
    <row r="244" ht="15.75" customHeight="1">
      <c r="N244" s="395">
        <f>IF($B244="ativo",$K244,0)</f>
        <v/>
      </c>
      <c r="O244" s="395">
        <f>IF($B244="distratado",$K244,0)</f>
        <v/>
      </c>
    </row>
    <row r="245" ht="15.75" customHeight="1">
      <c r="N245" s="395">
        <f>IF($B245="ativo",$K245,0)</f>
        <v/>
      </c>
      <c r="O245" s="395">
        <f>IF($B245="distratado",$K245,0)</f>
        <v/>
      </c>
    </row>
    <row r="246" ht="15.75" customHeight="1">
      <c r="N246" s="395">
        <f>IF($B246="ativo",$K246,0)</f>
        <v/>
      </c>
      <c r="O246" s="395">
        <f>IF($B246="distratado",$K246,0)</f>
        <v/>
      </c>
    </row>
    <row r="247" ht="15.75" customHeight="1">
      <c r="N247" s="395">
        <f>IF($B247="ativo",$K247,0)</f>
        <v/>
      </c>
      <c r="O247" s="395">
        <f>IF($B247="distratado",$K247,0)</f>
        <v/>
      </c>
    </row>
    <row r="248" ht="15.75" customHeight="1">
      <c r="N248" s="395">
        <f>IF($B248="ativo",$K248,0)</f>
        <v/>
      </c>
      <c r="O248" s="395">
        <f>IF($B248="distratado",$K248,0)</f>
        <v/>
      </c>
    </row>
    <row r="249" ht="15.75" customHeight="1">
      <c r="N249" s="395">
        <f>IF($B249="ativo",$K249,0)</f>
        <v/>
      </c>
      <c r="O249" s="395">
        <f>IF($B249="distratado",$K249,0)</f>
        <v/>
      </c>
    </row>
    <row r="250" ht="15.75" customHeight="1">
      <c r="N250" s="395">
        <f>IF($B250="ativo",$K250,0)</f>
        <v/>
      </c>
      <c r="O250" s="395">
        <f>IF($B250="distratado",$K250,0)</f>
        <v/>
      </c>
    </row>
    <row r="251" ht="15.75" customHeight="1">
      <c r="N251" s="395">
        <f>IF($B251="ativo",$K251,0)</f>
        <v/>
      </c>
      <c r="O251" s="395">
        <f>IF($B251="distratado",$K251,0)</f>
        <v/>
      </c>
    </row>
    <row r="252" ht="15.75" customHeight="1">
      <c r="N252" s="395">
        <f>IF($B252="ativo",$K252,0)</f>
        <v/>
      </c>
      <c r="O252" s="395">
        <f>IF($B252="distratado",$K252,0)</f>
        <v/>
      </c>
    </row>
    <row r="253" ht="15.75" customHeight="1">
      <c r="N253" s="395">
        <f>IF($B253="ativo",$K253,0)</f>
        <v/>
      </c>
      <c r="O253" s="395">
        <f>IF($B253="distratado",$K253,0)</f>
        <v/>
      </c>
    </row>
    <row r="254" ht="15.75" customHeight="1">
      <c r="N254" s="395">
        <f>IF($B254="ativo",$K254,0)</f>
        <v/>
      </c>
      <c r="O254" s="395">
        <f>IF($B254="distratado",$K254,0)</f>
        <v/>
      </c>
    </row>
    <row r="255" ht="15.75" customHeight="1">
      <c r="N255" s="395">
        <f>IF($B255="ativo",$K255,0)</f>
        <v/>
      </c>
      <c r="O255" s="395">
        <f>IF($B255="distratado",$K255,0)</f>
        <v/>
      </c>
    </row>
    <row r="256" ht="15.75" customHeight="1">
      <c r="N256" s="395">
        <f>IF($B256="ativo",$K256,0)</f>
        <v/>
      </c>
      <c r="O256" s="395">
        <f>IF($B256="distratado",$K256,0)</f>
        <v/>
      </c>
    </row>
    <row r="257" ht="15.75" customHeight="1">
      <c r="N257" s="395">
        <f>IF($B257="ativo",$K257,0)</f>
        <v/>
      </c>
      <c r="O257" s="395">
        <f>IF($B257="distratado",$K257,0)</f>
        <v/>
      </c>
    </row>
    <row r="258" ht="15.75" customHeight="1">
      <c r="N258" s="395">
        <f>IF($B258="ativo",$K258,0)</f>
        <v/>
      </c>
      <c r="O258" s="395">
        <f>IF($B258="distratado",$K258,0)</f>
        <v/>
      </c>
    </row>
    <row r="259" ht="15.75" customHeight="1">
      <c r="N259" s="395">
        <f>IF($B259="ativo",$K259,0)</f>
        <v/>
      </c>
      <c r="O259" s="395">
        <f>IF($B259="distratado",$K259,0)</f>
        <v/>
      </c>
    </row>
    <row r="260" ht="15.75" customHeight="1">
      <c r="N260" s="395">
        <f>IF($B260="ativo",$K260,0)</f>
        <v/>
      </c>
      <c r="O260" s="395">
        <f>IF($B260="distratado",$K260,0)</f>
        <v/>
      </c>
    </row>
    <row r="261" ht="15.75" customHeight="1">
      <c r="N261" s="395">
        <f>IF($B261="ativo",$K261,0)</f>
        <v/>
      </c>
      <c r="O261" s="395">
        <f>IF($B261="distratado",$K261,0)</f>
        <v/>
      </c>
    </row>
    <row r="262" ht="15.75" customHeight="1">
      <c r="N262" s="395">
        <f>IF($B262="ativo",$K262,0)</f>
        <v/>
      </c>
      <c r="O262" s="395">
        <f>IF($B262="distratado",$K262,0)</f>
        <v/>
      </c>
    </row>
    <row r="263" ht="15.75" customHeight="1">
      <c r="N263" s="395">
        <f>IF($B263="ativo",$K263,0)</f>
        <v/>
      </c>
      <c r="O263" s="395">
        <f>IF($B263="distratado",$K263,0)</f>
        <v/>
      </c>
    </row>
    <row r="264" ht="15.75" customHeight="1">
      <c r="N264" s="395">
        <f>IF($B264="ativo",$K264,0)</f>
        <v/>
      </c>
      <c r="O264" s="395">
        <f>IF($B264="distratado",$K264,0)</f>
        <v/>
      </c>
    </row>
    <row r="265" ht="15.75" customHeight="1">
      <c r="N265" s="395">
        <f>IF($B265="ativo",$K265,0)</f>
        <v/>
      </c>
      <c r="O265" s="395">
        <f>IF($B265="distratado",$K265,0)</f>
        <v/>
      </c>
    </row>
    <row r="266" ht="15.75" customHeight="1">
      <c r="N266" s="395">
        <f>IF($B266="ativo",$K266,0)</f>
        <v/>
      </c>
      <c r="O266" s="395">
        <f>IF($B266="distratado",$K266,0)</f>
        <v/>
      </c>
    </row>
    <row r="267" ht="15.75" customHeight="1">
      <c r="N267" s="395">
        <f>IF($B267="ativo",$K267,0)</f>
        <v/>
      </c>
      <c r="O267" s="395">
        <f>IF($B267="distratado",$K267,0)</f>
        <v/>
      </c>
    </row>
    <row r="268" ht="15.75" customHeight="1">
      <c r="N268" s="395">
        <f>IF($B268="ativo",$K268,0)</f>
        <v/>
      </c>
      <c r="O268" s="395">
        <f>IF($B268="distratado",$K268,0)</f>
        <v/>
      </c>
    </row>
    <row r="269" ht="15.75" customHeight="1">
      <c r="N269" s="395">
        <f>IF($B269="ativo",$K269,0)</f>
        <v/>
      </c>
      <c r="O269" s="395">
        <f>IF($B269="distratado",$K269,0)</f>
        <v/>
      </c>
    </row>
    <row r="270" ht="15.75" customHeight="1">
      <c r="N270" s="395">
        <f>IF($B270="ativo",$K270,0)</f>
        <v/>
      </c>
      <c r="O270" s="395">
        <f>IF($B270="distratado",$K270,0)</f>
        <v/>
      </c>
    </row>
    <row r="271" ht="15.75" customHeight="1">
      <c r="N271" s="395">
        <f>IF($B271="ativo",$K271,0)</f>
        <v/>
      </c>
      <c r="O271" s="395">
        <f>IF($B271="distratado",$K271,0)</f>
        <v/>
      </c>
    </row>
    <row r="272" ht="15.75" customHeight="1">
      <c r="N272" s="395">
        <f>IF($B272="ativo",$K272,0)</f>
        <v/>
      </c>
      <c r="O272" s="395">
        <f>IF($B272="distratado",$K272,0)</f>
        <v/>
      </c>
    </row>
    <row r="273" ht="15.75" customHeight="1">
      <c r="N273" s="395">
        <f>IF($B273="ativo",$K273,0)</f>
        <v/>
      </c>
      <c r="O273" s="395">
        <f>IF($B273="distratado",$K273,0)</f>
        <v/>
      </c>
    </row>
    <row r="274" ht="15.75" customHeight="1">
      <c r="N274" s="395">
        <f>IF($B274="ativo",$K274,0)</f>
        <v/>
      </c>
      <c r="O274" s="395">
        <f>IF($B274="distratado",$K274,0)</f>
        <v/>
      </c>
    </row>
    <row r="275" ht="15.75" customHeight="1">
      <c r="N275" s="395">
        <f>IF($B275="ativo",$K275,0)</f>
        <v/>
      </c>
      <c r="O275" s="395">
        <f>IF($B275="distratado",$K275,0)</f>
        <v/>
      </c>
    </row>
    <row r="276" ht="15.75" customHeight="1">
      <c r="N276" s="395">
        <f>IF($B276="ativo",$K276,0)</f>
        <v/>
      </c>
      <c r="O276" s="395">
        <f>IF($B276="distratado",$K276,0)</f>
        <v/>
      </c>
    </row>
    <row r="277" ht="15.75" customHeight="1">
      <c r="N277" s="395">
        <f>IF($B277="ativo",$K277,0)</f>
        <v/>
      </c>
      <c r="O277" s="395">
        <f>IF($B277="distratado",$K277,0)</f>
        <v/>
      </c>
    </row>
    <row r="278" ht="15.75" customHeight="1">
      <c r="N278" s="395">
        <f>IF($B278="ativo",$K278,0)</f>
        <v/>
      </c>
      <c r="O278" s="395">
        <f>IF($B278="distratado",$K278,0)</f>
        <v/>
      </c>
    </row>
    <row r="279" ht="15.75" customHeight="1">
      <c r="N279" s="395">
        <f>IF($B279="ativo",$K279,0)</f>
        <v/>
      </c>
      <c r="O279" s="395">
        <f>IF($B279="distratado",$K279,0)</f>
        <v/>
      </c>
    </row>
    <row r="280" ht="15.75" customHeight="1">
      <c r="N280" s="395">
        <f>IF($B280="ativo",$K280,0)</f>
        <v/>
      </c>
      <c r="O280" s="395">
        <f>IF($B280="distratado",$K280,0)</f>
        <v/>
      </c>
    </row>
    <row r="281" ht="15.75" customHeight="1">
      <c r="N281" s="395">
        <f>IF($B281="ativo",$K281,0)</f>
        <v/>
      </c>
      <c r="O281" s="395">
        <f>IF($B281="distratado",$K281,0)</f>
        <v/>
      </c>
    </row>
    <row r="282" ht="15.75" customHeight="1">
      <c r="N282" s="395">
        <f>IF($B282="ativo",$K282,0)</f>
        <v/>
      </c>
      <c r="O282" s="395">
        <f>IF($B282="distratado",$K282,0)</f>
        <v/>
      </c>
    </row>
    <row r="283" ht="15.75" customHeight="1">
      <c r="N283" s="395">
        <f>IF($B283="ativo",$K283,0)</f>
        <v/>
      </c>
      <c r="O283" s="395">
        <f>IF($B283="distratado",$K283,0)</f>
        <v/>
      </c>
    </row>
    <row r="284" ht="15.75" customHeight="1">
      <c r="N284" s="395">
        <f>IF($B284="ativo",$K284,0)</f>
        <v/>
      </c>
      <c r="O284" s="395">
        <f>IF($B284="distratado",$K284,0)</f>
        <v/>
      </c>
    </row>
    <row r="285" ht="15.75" customHeight="1">
      <c r="N285" s="395">
        <f>IF($B285="ativo",$K285,0)</f>
        <v/>
      </c>
      <c r="O285" s="395">
        <f>IF($B285="distratado",$K285,0)</f>
        <v/>
      </c>
    </row>
    <row r="286" ht="15.75" customHeight="1">
      <c r="N286" s="395">
        <f>IF($B286="ativo",$K286,0)</f>
        <v/>
      </c>
      <c r="O286" s="395">
        <f>IF($B286="distratado",$K286,0)</f>
        <v/>
      </c>
    </row>
    <row r="287" ht="15.75" customHeight="1">
      <c r="N287" s="395">
        <f>IF($B287="ativo",$K287,0)</f>
        <v/>
      </c>
      <c r="O287" s="395">
        <f>IF($B287="distratado",$K287,0)</f>
        <v/>
      </c>
    </row>
    <row r="288" ht="15.75" customHeight="1">
      <c r="N288" s="395">
        <f>IF($B288="ativo",$K288,0)</f>
        <v/>
      </c>
      <c r="O288" s="395">
        <f>IF($B288="distratado",$K288,0)</f>
        <v/>
      </c>
    </row>
    <row r="289" ht="15.75" customHeight="1">
      <c r="N289" s="395">
        <f>IF($B289="ativo",$K289,0)</f>
        <v/>
      </c>
      <c r="O289" s="395">
        <f>IF($B289="distratado",$K289,0)</f>
        <v/>
      </c>
    </row>
    <row r="290" ht="15.75" customHeight="1">
      <c r="N290" s="395">
        <f>IF($B290="ativo",$K290,0)</f>
        <v/>
      </c>
      <c r="O290" s="395">
        <f>IF($B290="distratado",$K290,0)</f>
        <v/>
      </c>
    </row>
    <row r="291" ht="15.75" customHeight="1">
      <c r="N291" s="395">
        <f>IF($B291="ativo",$K291,0)</f>
        <v/>
      </c>
      <c r="O291" s="395">
        <f>IF($B291="distratado",$K291,0)</f>
        <v/>
      </c>
    </row>
    <row r="292" ht="15.75" customHeight="1">
      <c r="N292" s="395">
        <f>IF($B292="ativo",$K292,0)</f>
        <v/>
      </c>
      <c r="O292" s="395">
        <f>IF($B292="distratado",$K292,0)</f>
        <v/>
      </c>
    </row>
    <row r="293" ht="15.75" customHeight="1">
      <c r="N293" s="395">
        <f>IF($B293="ativo",$K293,0)</f>
        <v/>
      </c>
      <c r="O293" s="395">
        <f>IF($B293="distratado",$K293,0)</f>
        <v/>
      </c>
    </row>
    <row r="294" ht="15.75" customHeight="1">
      <c r="N294" s="395">
        <f>IF($B294="ativo",$K294,0)</f>
        <v/>
      </c>
      <c r="O294" s="395">
        <f>IF($B294="distratado",$K294,0)</f>
        <v/>
      </c>
    </row>
    <row r="295" ht="15.75" customHeight="1">
      <c r="N295" s="395">
        <f>IF($B295="ativo",$K295,0)</f>
        <v/>
      </c>
      <c r="O295" s="395">
        <f>IF($B295="distratado",$K295,0)</f>
        <v/>
      </c>
    </row>
    <row r="296" ht="15.75" customHeight="1">
      <c r="N296" s="395">
        <f>IF($B296="ativo",$K296,0)</f>
        <v/>
      </c>
      <c r="O296" s="395">
        <f>IF($B296="distratado",$K296,0)</f>
        <v/>
      </c>
    </row>
    <row r="297" ht="15.75" customHeight="1">
      <c r="N297" s="395">
        <f>IF($B297="ativo",$K297,0)</f>
        <v/>
      </c>
      <c r="O297" s="395">
        <f>IF($B297="distratado",$K297,0)</f>
        <v/>
      </c>
    </row>
    <row r="298" ht="15.75" customHeight="1">
      <c r="N298" s="395">
        <f>IF($B298="ativo",$K298,0)</f>
        <v/>
      </c>
      <c r="O298" s="395">
        <f>IF($B298="distratado",$K298,0)</f>
        <v/>
      </c>
    </row>
    <row r="299" ht="15.75" customHeight="1">
      <c r="N299" s="395">
        <f>IF($B299="ativo",$K299,0)</f>
        <v/>
      </c>
      <c r="O299" s="395">
        <f>IF($B299="distratado",$K299,0)</f>
        <v/>
      </c>
    </row>
    <row r="300" ht="15.75" customHeight="1">
      <c r="N300" s="395">
        <f>IF($B300="ativo",$K300,0)</f>
        <v/>
      </c>
      <c r="O300" s="395">
        <f>IF($B300="distratado",$K300,0)</f>
        <v/>
      </c>
    </row>
    <row r="301" ht="15.75" customHeight="1">
      <c r="N301" s="395">
        <f>IF($B301="ativo",$K301,0)</f>
        <v/>
      </c>
      <c r="O301" s="395">
        <f>IF($B301="distratado",$K301,0)</f>
        <v/>
      </c>
    </row>
    <row r="302" ht="15.75" customHeight="1">
      <c r="N302" s="395">
        <f>IF($B302="ativo",$K302,0)</f>
        <v/>
      </c>
      <c r="O302" s="395">
        <f>IF($B302="distratado",$K302,0)</f>
        <v/>
      </c>
    </row>
    <row r="303" ht="15.75" customHeight="1">
      <c r="N303" s="395">
        <f>IF($B303="ativo",$K303,0)</f>
        <v/>
      </c>
      <c r="O303" s="395">
        <f>IF($B303="distratado",$K303,0)</f>
        <v/>
      </c>
    </row>
    <row r="304" ht="15.75" customHeight="1">
      <c r="N304" s="395">
        <f>IF($B304="ativo",$K304,0)</f>
        <v/>
      </c>
      <c r="O304" s="395">
        <f>IF($B304="distratado",$K304,0)</f>
        <v/>
      </c>
    </row>
    <row r="305" ht="15.75" customHeight="1">
      <c r="N305" s="395">
        <f>IF($B305="ativo",$K305,0)</f>
        <v/>
      </c>
      <c r="O305" s="395">
        <f>IF($B305="distratado",$K305,0)</f>
        <v/>
      </c>
    </row>
    <row r="306" ht="15.75" customHeight="1">
      <c r="N306" s="395">
        <f>IF($B306="ativo",$K306,0)</f>
        <v/>
      </c>
      <c r="O306" s="395">
        <f>IF($B306="distratado",$K306,0)</f>
        <v/>
      </c>
    </row>
    <row r="307" ht="15.75" customHeight="1">
      <c r="N307" s="395">
        <f>IF($B307="ativo",$K307,0)</f>
        <v/>
      </c>
      <c r="O307" s="395">
        <f>IF($B307="distratado",$K307,0)</f>
        <v/>
      </c>
    </row>
    <row r="308" ht="15.75" customHeight="1">
      <c r="N308" s="395">
        <f>IF($B308="ativo",$K308,0)</f>
        <v/>
      </c>
      <c r="O308" s="395">
        <f>IF($B308="distratado",$K308,0)</f>
        <v/>
      </c>
    </row>
    <row r="309" ht="15.75" customHeight="1">
      <c r="N309" s="395">
        <f>IF($B309="ativo",$K309,0)</f>
        <v/>
      </c>
      <c r="O309" s="395">
        <f>IF($B309="distratado",$K309,0)</f>
        <v/>
      </c>
    </row>
    <row r="310" ht="15.75" customHeight="1">
      <c r="N310" s="395">
        <f>IF($B310="ativo",$K310,0)</f>
        <v/>
      </c>
      <c r="O310" s="395">
        <f>IF($B310="distratado",$K310,0)</f>
        <v/>
      </c>
    </row>
    <row r="311" ht="15.75" customHeight="1">
      <c r="N311" s="395">
        <f>IF($B311="ativo",$K311,0)</f>
        <v/>
      </c>
      <c r="O311" s="395">
        <f>IF($B311="distratado",$K311,0)</f>
        <v/>
      </c>
    </row>
    <row r="312" ht="15.75" customHeight="1">
      <c r="N312" s="395">
        <f>IF($B312="ativo",$K312,0)</f>
        <v/>
      </c>
      <c r="O312" s="395">
        <f>IF($B312="distratado",$K312,0)</f>
        <v/>
      </c>
    </row>
    <row r="313" ht="15.75" customHeight="1">
      <c r="N313" s="395">
        <f>IF($B313="ativo",$K313,0)</f>
        <v/>
      </c>
      <c r="O313" s="395">
        <f>IF($B313="distratado",$K313,0)</f>
        <v/>
      </c>
    </row>
    <row r="314" ht="15.75" customHeight="1">
      <c r="N314" s="395">
        <f>IF($B314="ativo",$K314,0)</f>
        <v/>
      </c>
      <c r="O314" s="395">
        <f>IF($B314="distratado",$K314,0)</f>
        <v/>
      </c>
    </row>
    <row r="315" ht="15.75" customHeight="1">
      <c r="N315" s="395">
        <f>IF($B315="ativo",$K315,0)</f>
        <v/>
      </c>
      <c r="O315" s="395">
        <f>IF($B315="distratado",$K315,0)</f>
        <v/>
      </c>
    </row>
    <row r="316" ht="15.75" customHeight="1">
      <c r="N316" s="395">
        <f>IF($B316="ativo",$K316,0)</f>
        <v/>
      </c>
      <c r="O316" s="395">
        <f>IF($B316="distratado",$K316,0)</f>
        <v/>
      </c>
    </row>
    <row r="317" ht="15.75" customHeight="1">
      <c r="N317" s="395">
        <f>IF($B317="ativo",$K317,0)</f>
        <v/>
      </c>
      <c r="O317" s="395">
        <f>IF($B317="distratado",$K317,0)</f>
        <v/>
      </c>
    </row>
    <row r="318" ht="15.75" customHeight="1">
      <c r="N318" s="395">
        <f>IF($B318="ativo",$K318,0)</f>
        <v/>
      </c>
      <c r="O318" s="395">
        <f>IF($B318="distratado",$K318,0)</f>
        <v/>
      </c>
    </row>
    <row r="319" ht="15.75" customHeight="1">
      <c r="N319" s="395">
        <f>IF($B319="ativo",$K319,0)</f>
        <v/>
      </c>
      <c r="O319" s="395">
        <f>IF($B319="distratado",$K319,0)</f>
        <v/>
      </c>
    </row>
    <row r="320" ht="15.75" customHeight="1">
      <c r="N320" s="395">
        <f>IF($B320="ativo",$K320,0)</f>
        <v/>
      </c>
      <c r="O320" s="395">
        <f>IF($B320="distratado",$K320,0)</f>
        <v/>
      </c>
    </row>
    <row r="321" ht="15.75" customHeight="1">
      <c r="N321" s="395">
        <f>IF($B321="ativo",$K321,0)</f>
        <v/>
      </c>
      <c r="O321" s="395">
        <f>IF($B321="distratado",$K321,0)</f>
        <v/>
      </c>
    </row>
    <row r="322" ht="15.75" customHeight="1">
      <c r="N322" s="395">
        <f>IF($B322="ativo",$K322,0)</f>
        <v/>
      </c>
      <c r="O322" s="395">
        <f>IF($B322="distratado",$K322,0)</f>
        <v/>
      </c>
    </row>
    <row r="323" ht="15.75" customHeight="1">
      <c r="N323" s="395">
        <f>IF($B323="ativo",$K323,0)</f>
        <v/>
      </c>
      <c r="O323" s="395">
        <f>IF($B323="distratado",$K323,0)</f>
        <v/>
      </c>
    </row>
    <row r="324" ht="15.75" customHeight="1">
      <c r="N324" s="395">
        <f>IF($B324="ativo",$K324,0)</f>
        <v/>
      </c>
      <c r="O324" s="395">
        <f>IF($B324="distratado",$K324,0)</f>
        <v/>
      </c>
    </row>
    <row r="325" ht="15.75" customHeight="1">
      <c r="N325" s="395">
        <f>IF($B325="ativo",$K325,0)</f>
        <v/>
      </c>
      <c r="O325" s="395">
        <f>IF($B325="distratado",$K325,0)</f>
        <v/>
      </c>
    </row>
    <row r="326" ht="15.75" customHeight="1">
      <c r="N326" s="395">
        <f>IF($B326="ativo",$K326,0)</f>
        <v/>
      </c>
      <c r="O326" s="395">
        <f>IF($B326="distratado",$K326,0)</f>
        <v/>
      </c>
    </row>
    <row r="327" ht="15.75" customHeight="1">
      <c r="N327" s="395">
        <f>IF($B327="ativo",$K327,0)</f>
        <v/>
      </c>
      <c r="O327" s="395">
        <f>IF($B327="distratado",$K327,0)</f>
        <v/>
      </c>
    </row>
    <row r="328" ht="15.75" customHeight="1">
      <c r="N328" s="395">
        <f>IF($B328="ativo",$K328,0)</f>
        <v/>
      </c>
      <c r="O328" s="395">
        <f>IF($B328="distratado",$K328,0)</f>
        <v/>
      </c>
    </row>
    <row r="329" ht="15.75" customHeight="1">
      <c r="N329" s="395">
        <f>IF($B329="ativo",$K329,0)</f>
        <v/>
      </c>
      <c r="O329" s="395">
        <f>IF($B329="distratado",$K329,0)</f>
        <v/>
      </c>
    </row>
    <row r="330" ht="15.75" customHeight="1">
      <c r="N330" s="395">
        <f>IF($B330="ativo",$K330,0)</f>
        <v/>
      </c>
      <c r="O330" s="395">
        <f>IF($B330="distratado",$K330,0)</f>
        <v/>
      </c>
    </row>
    <row r="331" ht="15.75" customHeight="1">
      <c r="N331" s="395">
        <f>IF($B331="ativo",$K331,0)</f>
        <v/>
      </c>
      <c r="O331" s="395">
        <f>IF($B331="distratado",$K331,0)</f>
        <v/>
      </c>
    </row>
    <row r="332" ht="15.75" customHeight="1">
      <c r="N332" s="395">
        <f>IF($B332="ativo",$K332,0)</f>
        <v/>
      </c>
      <c r="O332" s="395">
        <f>IF($B332="distratado",$K332,0)</f>
        <v/>
      </c>
    </row>
    <row r="333" ht="15.75" customHeight="1">
      <c r="N333" s="395">
        <f>IF($B333="ativo",$K333,0)</f>
        <v/>
      </c>
      <c r="O333" s="395">
        <f>IF($B333="distratado",$K333,0)</f>
        <v/>
      </c>
    </row>
    <row r="334" ht="15.75" customHeight="1">
      <c r="N334" s="395">
        <f>IF($B334="ativo",$K334,0)</f>
        <v/>
      </c>
      <c r="O334" s="395">
        <f>IF($B334="distratado",$K334,0)</f>
        <v/>
      </c>
    </row>
    <row r="335" ht="15.75" customHeight="1">
      <c r="N335" s="395">
        <f>IF($B335="ativo",$K335,0)</f>
        <v/>
      </c>
      <c r="O335" s="395">
        <f>IF($B335="distratado",$K335,0)</f>
        <v/>
      </c>
    </row>
    <row r="336" ht="15.75" customHeight="1">
      <c r="N336" s="395">
        <f>IF($B336="ativo",$K336,0)</f>
        <v/>
      </c>
      <c r="O336" s="395">
        <f>IF($B336="distratado",$K336,0)</f>
        <v/>
      </c>
    </row>
    <row r="337" ht="15.75" customHeight="1">
      <c r="N337" s="395">
        <f>IF($B337="ativo",$K337,0)</f>
        <v/>
      </c>
      <c r="O337" s="395">
        <f>IF($B337="distratado",$K337,0)</f>
        <v/>
      </c>
    </row>
    <row r="338" ht="15.75" customHeight="1">
      <c r="N338" s="395">
        <f>IF($B338="ativo",$K338,0)</f>
        <v/>
      </c>
      <c r="O338" s="395">
        <f>IF($B338="distratado",$K338,0)</f>
        <v/>
      </c>
    </row>
    <row r="339" ht="15.75" customHeight="1">
      <c r="N339" s="395">
        <f>IF($B339="ativo",$K339,0)</f>
        <v/>
      </c>
      <c r="O339" s="395">
        <f>IF($B339="distratado",$K339,0)</f>
        <v/>
      </c>
    </row>
    <row r="340" ht="15.75" customHeight="1">
      <c r="N340" s="395">
        <f>IF($B340="ativo",$K340,0)</f>
        <v/>
      </c>
      <c r="O340" s="395">
        <f>IF($B340="distratado",$K340,0)</f>
        <v/>
      </c>
    </row>
    <row r="341" ht="15.75" customHeight="1">
      <c r="N341" s="395">
        <f>IF($B341="ativo",$K341,0)</f>
        <v/>
      </c>
      <c r="O341" s="395">
        <f>IF($B341="distratado",$K341,0)</f>
        <v/>
      </c>
    </row>
    <row r="342" ht="15.75" customHeight="1">
      <c r="N342" s="395">
        <f>IF($B342="ativo",$K342,0)</f>
        <v/>
      </c>
      <c r="O342" s="395">
        <f>IF($B342="distratado",$K342,0)</f>
        <v/>
      </c>
    </row>
    <row r="343" ht="15.75" customHeight="1">
      <c r="N343" s="395">
        <f>IF($B343="ativo",$K343,0)</f>
        <v/>
      </c>
      <c r="O343" s="395">
        <f>IF($B343="distratado",$K343,0)</f>
        <v/>
      </c>
    </row>
    <row r="344" ht="15.75" customHeight="1">
      <c r="N344" s="395">
        <f>IF($B344="ativo",$K344,0)</f>
        <v/>
      </c>
      <c r="O344" s="395">
        <f>IF($B344="distratado",$K344,0)</f>
        <v/>
      </c>
    </row>
    <row r="345" ht="15.75" customHeight="1">
      <c r="N345" s="395">
        <f>IF($B345="ativo",$K345,0)</f>
        <v/>
      </c>
      <c r="O345" s="395">
        <f>IF($B345="distratado",$K345,0)</f>
        <v/>
      </c>
    </row>
    <row r="346" ht="15.75" customHeight="1">
      <c r="N346" s="395">
        <f>IF($B346="ativo",$K346,0)</f>
        <v/>
      </c>
      <c r="O346" s="395">
        <f>IF($B346="distratado",$K346,0)</f>
        <v/>
      </c>
    </row>
    <row r="347" ht="15.75" customHeight="1">
      <c r="N347" s="395">
        <f>IF($B347="ativo",$K347,0)</f>
        <v/>
      </c>
      <c r="O347" s="395">
        <f>IF($B347="distratado",$K347,0)</f>
        <v/>
      </c>
    </row>
    <row r="348" ht="15.75" customHeight="1">
      <c r="N348" s="395">
        <f>IF($B348="ativo",$K348,0)</f>
        <v/>
      </c>
      <c r="O348" s="395">
        <f>IF($B348="distratado",$K348,0)</f>
        <v/>
      </c>
    </row>
    <row r="349" ht="15.75" customHeight="1">
      <c r="N349" s="395">
        <f>IF($B349="ativo",$K349,0)</f>
        <v/>
      </c>
      <c r="O349" s="395">
        <f>IF($B349="distratado",$K349,0)</f>
        <v/>
      </c>
    </row>
    <row r="350" ht="15.75" customHeight="1">
      <c r="N350" s="395">
        <f>IF($B350="ativo",$K350,0)</f>
        <v/>
      </c>
      <c r="O350" s="395">
        <f>IF($B350="distratado",$K350,0)</f>
        <v/>
      </c>
    </row>
    <row r="351" ht="15.75" customHeight="1">
      <c r="N351" s="395">
        <f>IF($B351="ativo",$K351,0)</f>
        <v/>
      </c>
      <c r="O351" s="395">
        <f>IF($B351="distratado",$K351,0)</f>
        <v/>
      </c>
    </row>
    <row r="352" ht="15.75" customHeight="1">
      <c r="N352" s="395">
        <f>IF($B352="ativo",$K352,0)</f>
        <v/>
      </c>
      <c r="O352" s="395">
        <f>IF($B352="distratado",$K352,0)</f>
        <v/>
      </c>
    </row>
    <row r="353" ht="15.75" customHeight="1">
      <c r="N353" s="395">
        <f>IF($B353="ativo",$K353,0)</f>
        <v/>
      </c>
      <c r="O353" s="395">
        <f>IF($B353="distratado",$K353,0)</f>
        <v/>
      </c>
    </row>
    <row r="354" ht="15.75" customHeight="1">
      <c r="N354" s="395">
        <f>IF($B354="ativo",$K354,0)</f>
        <v/>
      </c>
      <c r="O354" s="395">
        <f>IF($B354="distratado",$K354,0)</f>
        <v/>
      </c>
    </row>
    <row r="355" ht="15.75" customHeight="1">
      <c r="N355" s="395">
        <f>IF($B355="ativo",$K355,0)</f>
        <v/>
      </c>
      <c r="O355" s="395">
        <f>IF($B355="distratado",$K355,0)</f>
        <v/>
      </c>
    </row>
    <row r="356" ht="15.75" customHeight="1">
      <c r="N356" s="395">
        <f>IF($B356="ativo",$K356,0)</f>
        <v/>
      </c>
      <c r="O356" s="395">
        <f>IF($B356="distratado",$K356,0)</f>
        <v/>
      </c>
    </row>
    <row r="357" ht="15.75" customHeight="1">
      <c r="N357" s="395">
        <f>IF($B357="ativo",$K357,0)</f>
        <v/>
      </c>
      <c r="O357" s="395">
        <f>IF($B357="distratado",$K357,0)</f>
        <v/>
      </c>
    </row>
    <row r="358" ht="15.75" customHeight="1">
      <c r="N358" s="395">
        <f>IF($B358="ativo",$K358,0)</f>
        <v/>
      </c>
      <c r="O358" s="395">
        <f>IF($B358="distratado",$K358,0)</f>
        <v/>
      </c>
    </row>
    <row r="359" ht="15.75" customHeight="1">
      <c r="N359" s="395">
        <f>IF($B359="ativo",$K359,0)</f>
        <v/>
      </c>
      <c r="O359" s="395">
        <f>IF($B359="distratado",$K359,0)</f>
        <v/>
      </c>
    </row>
    <row r="360" ht="15.75" customHeight="1">
      <c r="N360" s="395">
        <f>IF($B360="ativo",$K360,0)</f>
        <v/>
      </c>
      <c r="O360" s="395">
        <f>IF($B360="distratado",$K360,0)</f>
        <v/>
      </c>
    </row>
    <row r="361" ht="15.75" customHeight="1">
      <c r="N361" s="395">
        <f>IF($B361="ativo",$K361,0)</f>
        <v/>
      </c>
      <c r="O361" s="395">
        <f>IF($B361="distratado",$K361,0)</f>
        <v/>
      </c>
    </row>
    <row r="362" ht="15.75" customHeight="1">
      <c r="N362" s="395">
        <f>IF($B362="ativo",$K362,0)</f>
        <v/>
      </c>
      <c r="O362" s="395">
        <f>IF($B362="distratado",$K362,0)</f>
        <v/>
      </c>
    </row>
    <row r="363" ht="15.75" customHeight="1">
      <c r="N363" s="395">
        <f>IF($B363="ativo",$K363,0)</f>
        <v/>
      </c>
      <c r="O363" s="395">
        <f>IF($B363="distratado",$K363,0)</f>
        <v/>
      </c>
    </row>
    <row r="364" ht="15.75" customHeight="1">
      <c r="N364" s="395">
        <f>IF($B364="ativo",$K364,0)</f>
        <v/>
      </c>
      <c r="O364" s="395">
        <f>IF($B364="distratado",$K364,0)</f>
        <v/>
      </c>
    </row>
    <row r="365" ht="15.75" customHeight="1">
      <c r="N365" s="395">
        <f>IF($B365="ativo",$K365,0)</f>
        <v/>
      </c>
      <c r="O365" s="395">
        <f>IF($B365="distratado",$K365,0)</f>
        <v/>
      </c>
    </row>
    <row r="366" ht="15.75" customHeight="1">
      <c r="N366" s="395">
        <f>IF($B366="ativo",$K366,0)</f>
        <v/>
      </c>
      <c r="O366" s="395">
        <f>IF($B366="distratado",$K366,0)</f>
        <v/>
      </c>
    </row>
    <row r="367" ht="15.75" customHeight="1">
      <c r="N367" s="395">
        <f>IF($B367="ativo",$K367,0)</f>
        <v/>
      </c>
      <c r="O367" s="395">
        <f>IF($B367="distratado",$K367,0)</f>
        <v/>
      </c>
    </row>
    <row r="368" ht="15.75" customHeight="1">
      <c r="N368" s="395">
        <f>IF($B368="ativo",$K368,0)</f>
        <v/>
      </c>
      <c r="O368" s="395">
        <f>IF($B368="distratado",$K368,0)</f>
        <v/>
      </c>
    </row>
    <row r="369" ht="15.75" customHeight="1">
      <c r="N369" s="395">
        <f>IF($B369="ativo",$K369,0)</f>
        <v/>
      </c>
      <c r="O369" s="395">
        <f>IF($B369="distratado",$K369,0)</f>
        <v/>
      </c>
    </row>
    <row r="370" ht="15.75" customHeight="1">
      <c r="N370" s="395">
        <f>IF($B370="ativo",$K370,0)</f>
        <v/>
      </c>
      <c r="O370" s="395">
        <f>IF($B370="distratado",$K370,0)</f>
        <v/>
      </c>
    </row>
    <row r="371" ht="15.75" customHeight="1">
      <c r="N371" s="395">
        <f>IF($B371="ativo",$K371,0)</f>
        <v/>
      </c>
      <c r="O371" s="395">
        <f>IF($B371="distratado",$K371,0)</f>
        <v/>
      </c>
    </row>
    <row r="372" ht="15.75" customHeight="1">
      <c r="N372" s="395">
        <f>IF($B372="ativo",$K372,0)</f>
        <v/>
      </c>
      <c r="O372" s="395">
        <f>IF($B372="distratado",$K372,0)</f>
        <v/>
      </c>
    </row>
    <row r="373" ht="15.75" customHeight="1">
      <c r="N373" s="395">
        <f>IF($B373="ativo",$K373,0)</f>
        <v/>
      </c>
      <c r="O373" s="395">
        <f>IF($B373="distratado",$K373,0)</f>
        <v/>
      </c>
    </row>
    <row r="374" ht="15.75" customHeight="1">
      <c r="N374" s="395">
        <f>IF($B374="ativo",$K374,0)</f>
        <v/>
      </c>
      <c r="O374" s="395">
        <f>IF($B374="distratado",$K374,0)</f>
        <v/>
      </c>
    </row>
    <row r="375" ht="15.75" customHeight="1">
      <c r="N375" s="395">
        <f>IF($B375="ativo",$K375,0)</f>
        <v/>
      </c>
      <c r="O375" s="395">
        <f>IF($B375="distratado",$K375,0)</f>
        <v/>
      </c>
    </row>
    <row r="376" ht="15.75" customHeight="1">
      <c r="N376" s="395">
        <f>IF($B376="ativo",$K376,0)</f>
        <v/>
      </c>
      <c r="O376" s="395">
        <f>IF($B376="distratado",$K376,0)</f>
        <v/>
      </c>
    </row>
    <row r="377" ht="15.75" customHeight="1">
      <c r="N377" s="395">
        <f>IF($B377="ativo",$K377,0)</f>
        <v/>
      </c>
      <c r="O377" s="395">
        <f>IF($B377="distratado",$K377,0)</f>
        <v/>
      </c>
    </row>
    <row r="378" ht="15.75" customHeight="1">
      <c r="N378" s="395">
        <f>IF($B378="ativo",$K378,0)</f>
        <v/>
      </c>
      <c r="O378" s="395">
        <f>IF($B378="distratado",$K378,0)</f>
        <v/>
      </c>
    </row>
    <row r="379" ht="15.75" customHeight="1">
      <c r="N379" s="395">
        <f>IF($B379="ativo",$K379,0)</f>
        <v/>
      </c>
      <c r="O379" s="395">
        <f>IF($B379="distratado",$K379,0)</f>
        <v/>
      </c>
    </row>
    <row r="380" ht="15.75" customHeight="1">
      <c r="N380" s="395">
        <f>IF($B380="ativo",$K380,0)</f>
        <v/>
      </c>
      <c r="O380" s="395">
        <f>IF($B380="distratado",$K380,0)</f>
        <v/>
      </c>
    </row>
    <row r="381" ht="15.75" customHeight="1">
      <c r="N381" s="395">
        <f>IF($B381="ativo",$K381,0)</f>
        <v/>
      </c>
      <c r="O381" s="395">
        <f>IF($B381="distratado",$K381,0)</f>
        <v/>
      </c>
    </row>
    <row r="382" ht="15.75" customHeight="1">
      <c r="N382" s="395">
        <f>IF($B382="ativo",$K382,0)</f>
        <v/>
      </c>
      <c r="O382" s="395">
        <f>IF($B382="distratado",$K382,0)</f>
        <v/>
      </c>
    </row>
    <row r="383" ht="15.75" customHeight="1">
      <c r="N383" s="395">
        <f>IF($B383="ativo",$K383,0)</f>
        <v/>
      </c>
      <c r="O383" s="395">
        <f>IF($B383="distratado",$K383,0)</f>
        <v/>
      </c>
    </row>
    <row r="384" ht="15.75" customHeight="1">
      <c r="N384" s="395">
        <f>IF($B384="ativo",$K384,0)</f>
        <v/>
      </c>
      <c r="O384" s="395">
        <f>IF($B384="distratado",$K384,0)</f>
        <v/>
      </c>
    </row>
    <row r="385" ht="15.75" customHeight="1">
      <c r="N385" s="395">
        <f>IF($B385="ativo",$K385,0)</f>
        <v/>
      </c>
      <c r="O385" s="395">
        <f>IF($B385="distratado",$K385,0)</f>
        <v/>
      </c>
    </row>
    <row r="386" ht="15.75" customHeight="1">
      <c r="N386" s="395">
        <f>IF($B386="ativo",$K386,0)</f>
        <v/>
      </c>
      <c r="O386" s="395">
        <f>IF($B386="distratado",$K386,0)</f>
        <v/>
      </c>
    </row>
    <row r="387" ht="15.75" customHeight="1">
      <c r="N387" s="395">
        <f>IF($B387="ativo",$K387,0)</f>
        <v/>
      </c>
      <c r="O387" s="395">
        <f>IF($B387="distratado",$K387,0)</f>
        <v/>
      </c>
    </row>
    <row r="388" ht="15.75" customHeight="1">
      <c r="N388" s="395">
        <f>IF($B388="ativo",$K388,0)</f>
        <v/>
      </c>
      <c r="O388" s="395">
        <f>IF($B388="distratado",$K388,0)</f>
        <v/>
      </c>
    </row>
    <row r="389" ht="15.75" customHeight="1">
      <c r="N389" s="395">
        <f>IF($B389="ativo",$K389,0)</f>
        <v/>
      </c>
      <c r="O389" s="395">
        <f>IF($B389="distratado",$K389,0)</f>
        <v/>
      </c>
    </row>
    <row r="390" ht="15.75" customHeight="1">
      <c r="N390" s="395">
        <f>IF($B390="ativo",$K390,0)</f>
        <v/>
      </c>
      <c r="O390" s="395">
        <f>IF($B390="distratado",$K390,0)</f>
        <v/>
      </c>
    </row>
    <row r="391" ht="15.75" customHeight="1">
      <c r="N391" s="395">
        <f>IF($B391="ativo",$K391,0)</f>
        <v/>
      </c>
      <c r="O391" s="395">
        <f>IF($B391="distratado",$K391,0)</f>
        <v/>
      </c>
    </row>
    <row r="392" ht="15.75" customHeight="1">
      <c r="N392" s="395">
        <f>IF($B392="ativo",$K392,0)</f>
        <v/>
      </c>
      <c r="O392" s="395">
        <f>IF($B392="distratado",$K392,0)</f>
        <v/>
      </c>
    </row>
    <row r="393" ht="15.75" customHeight="1">
      <c r="N393" s="395">
        <f>IF($B393="ativo",$K393,0)</f>
        <v/>
      </c>
      <c r="O393" s="395">
        <f>IF($B393="distratado",$K393,0)</f>
        <v/>
      </c>
    </row>
    <row r="394" ht="15.75" customHeight="1">
      <c r="N394" s="395">
        <f>IF($B394="ativo",$K394,0)</f>
        <v/>
      </c>
      <c r="O394" s="395">
        <f>IF($B394="distratado",$K394,0)</f>
        <v/>
      </c>
    </row>
    <row r="395" ht="15.75" customHeight="1">
      <c r="N395" s="395">
        <f>IF($B395="ativo",$K395,0)</f>
        <v/>
      </c>
      <c r="O395" s="395">
        <f>IF($B395="distratado",$K395,0)</f>
        <v/>
      </c>
    </row>
    <row r="396" ht="15.75" customHeight="1">
      <c r="N396" s="395">
        <f>IF($B396="ativo",$K396,0)</f>
        <v/>
      </c>
      <c r="O396" s="395">
        <f>IF($B396="distratado",$K396,0)</f>
        <v/>
      </c>
    </row>
    <row r="397" ht="15.75" customHeight="1">
      <c r="N397" s="395">
        <f>IF($B397="ativo",$K397,0)</f>
        <v/>
      </c>
      <c r="O397" s="395">
        <f>IF($B397="distratado",$K397,0)</f>
        <v/>
      </c>
    </row>
    <row r="398" ht="15.75" customHeight="1">
      <c r="N398" s="395">
        <f>IF($B398="ativo",$K398,0)</f>
        <v/>
      </c>
      <c r="O398" s="395">
        <f>IF($B398="distratado",$K398,0)</f>
        <v/>
      </c>
    </row>
    <row r="399" ht="15.75" customHeight="1">
      <c r="N399" s="395">
        <f>IF($B399="ativo",$K399,0)</f>
        <v/>
      </c>
      <c r="O399" s="395">
        <f>IF($B399="distratado",$K399,0)</f>
        <v/>
      </c>
    </row>
    <row r="400" ht="15.75" customHeight="1">
      <c r="N400" s="395">
        <f>IF($B400="ativo",$K400,0)</f>
        <v/>
      </c>
      <c r="O400" s="395">
        <f>IF($B400="distratado",$K400,0)</f>
        <v/>
      </c>
    </row>
    <row r="401" ht="15.75" customHeight="1">
      <c r="N401" s="395">
        <f>IF($B401="ativo",$K401,0)</f>
        <v/>
      </c>
      <c r="O401" s="395">
        <f>IF($B401="distratado",$K401,0)</f>
        <v/>
      </c>
    </row>
    <row r="402" ht="15.75" customHeight="1">
      <c r="N402" s="395">
        <f>IF($B402="ativo",$K402,0)</f>
        <v/>
      </c>
      <c r="O402" s="395">
        <f>IF($B402="distratado",$K402,0)</f>
        <v/>
      </c>
    </row>
    <row r="403" ht="15.75" customHeight="1">
      <c r="N403" s="395">
        <f>IF($B403="ativo",$K403,0)</f>
        <v/>
      </c>
      <c r="O403" s="395">
        <f>IF($B403="distratado",$K403,0)</f>
        <v/>
      </c>
    </row>
    <row r="404" ht="15.75" customHeight="1">
      <c r="N404" s="395">
        <f>IF($B404="ativo",$K404,0)</f>
        <v/>
      </c>
      <c r="O404" s="395">
        <f>IF($B404="distratado",$K404,0)</f>
        <v/>
      </c>
    </row>
    <row r="405" ht="15.75" customHeight="1">
      <c r="N405" s="395">
        <f>IF($B405="ativo",$K405,0)</f>
        <v/>
      </c>
      <c r="O405" s="395">
        <f>IF($B405="distratado",$K405,0)</f>
        <v/>
      </c>
    </row>
    <row r="406" ht="15.75" customHeight="1">
      <c r="N406" s="395">
        <f>IF($B406="ativo",$K406,0)</f>
        <v/>
      </c>
      <c r="O406" s="395">
        <f>IF($B406="distratado",$K406,0)</f>
        <v/>
      </c>
    </row>
    <row r="407" ht="15.75" customHeight="1">
      <c r="N407" s="395">
        <f>IF($B407="ativo",$K407,0)</f>
        <v/>
      </c>
      <c r="O407" s="395">
        <f>IF($B407="distratado",$K407,0)</f>
        <v/>
      </c>
    </row>
    <row r="408" ht="15.75" customHeight="1">
      <c r="N408" s="395">
        <f>IF($B408="ativo",$K408,0)</f>
        <v/>
      </c>
      <c r="O408" s="395">
        <f>IF($B408="distratado",$K408,0)</f>
        <v/>
      </c>
    </row>
    <row r="409" ht="15.75" customHeight="1">
      <c r="N409" s="395">
        <f>IF($B409="ativo",$K409,0)</f>
        <v/>
      </c>
      <c r="O409" s="395">
        <f>IF($B409="distratado",$K409,0)</f>
        <v/>
      </c>
    </row>
    <row r="410" ht="15.75" customHeight="1">
      <c r="N410" s="395">
        <f>IF($B410="ativo",$K410,0)</f>
        <v/>
      </c>
      <c r="O410" s="395">
        <f>IF($B410="distratado",$K410,0)</f>
        <v/>
      </c>
    </row>
    <row r="411" ht="15.75" customHeight="1">
      <c r="N411" s="395">
        <f>IF($B411="ativo",$K411,0)</f>
        <v/>
      </c>
      <c r="O411" s="395">
        <f>IF($B411="distratado",$K411,0)</f>
        <v/>
      </c>
    </row>
    <row r="412" ht="15.75" customHeight="1">
      <c r="N412" s="395">
        <f>IF($B412="ativo",$K412,0)</f>
        <v/>
      </c>
      <c r="O412" s="395">
        <f>IF($B412="distratado",$K412,0)</f>
        <v/>
      </c>
    </row>
    <row r="413" ht="15.75" customHeight="1">
      <c r="N413" s="395">
        <f>IF($B413="ativo",$K413,0)</f>
        <v/>
      </c>
      <c r="O413" s="395">
        <f>IF($B413="distratado",$K413,0)</f>
        <v/>
      </c>
    </row>
    <row r="414" ht="15.75" customHeight="1">
      <c r="N414" s="395">
        <f>IF($B414="ativo",$K414,0)</f>
        <v/>
      </c>
      <c r="O414" s="395">
        <f>IF($B414="distratado",$K414,0)</f>
        <v/>
      </c>
    </row>
    <row r="415" ht="15.75" customHeight="1">
      <c r="N415" s="395">
        <f>IF($B415="ativo",$K415,0)</f>
        <v/>
      </c>
      <c r="O415" s="395">
        <f>IF($B415="distratado",$K415,0)</f>
        <v/>
      </c>
    </row>
    <row r="416" ht="15.75" customHeight="1">
      <c r="N416" s="395">
        <f>IF($B416="ativo",$K416,0)</f>
        <v/>
      </c>
      <c r="O416" s="395">
        <f>IF($B416="distratado",$K416,0)</f>
        <v/>
      </c>
    </row>
    <row r="417" ht="15.75" customHeight="1">
      <c r="N417" s="395">
        <f>IF($B417="ativo",$K417,0)</f>
        <v/>
      </c>
      <c r="O417" s="395">
        <f>IF($B417="distratado",$K417,0)</f>
        <v/>
      </c>
    </row>
    <row r="418" ht="15.75" customHeight="1">
      <c r="N418" s="395">
        <f>IF($B418="ativo",$K418,0)</f>
        <v/>
      </c>
      <c r="O418" s="395">
        <f>IF($B418="distratado",$K418,0)</f>
        <v/>
      </c>
    </row>
    <row r="419" ht="15.75" customHeight="1">
      <c r="N419" s="395">
        <f>IF($B419="ativo",$K419,0)</f>
        <v/>
      </c>
      <c r="O419" s="395">
        <f>IF($B419="distratado",$K419,0)</f>
        <v/>
      </c>
    </row>
    <row r="420" ht="15.75" customHeight="1">
      <c r="N420" s="395">
        <f>IF($B420="ativo",$K420,0)</f>
        <v/>
      </c>
      <c r="O420" s="395">
        <f>IF($B420="distratado",$K420,0)</f>
        <v/>
      </c>
    </row>
    <row r="421" ht="15.75" customHeight="1">
      <c r="N421" s="395">
        <f>IF($B421="ativo",$K421,0)</f>
        <v/>
      </c>
      <c r="O421" s="395">
        <f>IF($B421="distratado",$K421,0)</f>
        <v/>
      </c>
    </row>
    <row r="422" ht="15.75" customHeight="1">
      <c r="N422" s="395">
        <f>IF($B422="ativo",$K422,0)</f>
        <v/>
      </c>
      <c r="O422" s="395">
        <f>IF($B422="distratado",$K422,0)</f>
        <v/>
      </c>
    </row>
    <row r="423" ht="15.75" customHeight="1">
      <c r="N423" s="395">
        <f>IF($B423="ativo",$K423,0)</f>
        <v/>
      </c>
      <c r="O423" s="395">
        <f>IF($B423="distratado",$K423,0)</f>
        <v/>
      </c>
    </row>
    <row r="424" ht="15.75" customHeight="1">
      <c r="N424" s="395">
        <f>IF($B424="ativo",$K424,0)</f>
        <v/>
      </c>
      <c r="O424" s="395">
        <f>IF($B424="distratado",$K424,0)</f>
        <v/>
      </c>
    </row>
    <row r="425" ht="15.75" customHeight="1">
      <c r="N425" s="395">
        <f>IF($B425="ativo",$K425,0)</f>
        <v/>
      </c>
      <c r="O425" s="395">
        <f>IF($B425="distratado",$K425,0)</f>
        <v/>
      </c>
    </row>
    <row r="426" ht="15.75" customHeight="1">
      <c r="N426" s="395">
        <f>IF($B426="ativo",$K426,0)</f>
        <v/>
      </c>
      <c r="O426" s="395">
        <f>IF($B426="distratado",$K426,0)</f>
        <v/>
      </c>
    </row>
    <row r="427" ht="15.75" customHeight="1">
      <c r="N427" s="395">
        <f>IF($B427="ativo",$K427,0)</f>
        <v/>
      </c>
      <c r="O427" s="395">
        <f>IF($B427="distratado",$K427,0)</f>
        <v/>
      </c>
    </row>
    <row r="428" ht="15.75" customHeight="1">
      <c r="N428" s="395">
        <f>IF($B428="ativo",$K428,0)</f>
        <v/>
      </c>
      <c r="O428" s="395">
        <f>IF($B428="distratado",$K428,0)</f>
        <v/>
      </c>
    </row>
    <row r="429" ht="15.75" customHeight="1">
      <c r="N429" s="395">
        <f>IF($B429="ativo",$K429,0)</f>
        <v/>
      </c>
      <c r="O429" s="395">
        <f>IF($B429="distratado",$K429,0)</f>
        <v/>
      </c>
    </row>
    <row r="430" ht="15.75" customHeight="1">
      <c r="N430" s="395">
        <f>IF($B430="ativo",$K430,0)</f>
        <v/>
      </c>
      <c r="O430" s="395">
        <f>IF($B430="distratado",$K430,0)</f>
        <v/>
      </c>
    </row>
    <row r="431" ht="15.75" customHeight="1">
      <c r="N431" s="395">
        <f>IF($B431="ativo",$K431,0)</f>
        <v/>
      </c>
      <c r="O431" s="395">
        <f>IF($B431="distratado",$K431,0)</f>
        <v/>
      </c>
    </row>
    <row r="432" ht="15.75" customHeight="1">
      <c r="N432" s="395">
        <f>IF($B432="ativo",$K432,0)</f>
        <v/>
      </c>
      <c r="O432" s="395">
        <f>IF($B432="distratado",$K432,0)</f>
        <v/>
      </c>
    </row>
    <row r="433" ht="15.75" customHeight="1">
      <c r="N433" s="395">
        <f>IF($B433="ativo",$K433,0)</f>
        <v/>
      </c>
      <c r="O433" s="395">
        <f>IF($B433="distratado",$K433,0)</f>
        <v/>
      </c>
    </row>
    <row r="434" ht="15.75" customHeight="1">
      <c r="N434" s="395">
        <f>IF($B434="ativo",$K434,0)</f>
        <v/>
      </c>
      <c r="O434" s="395">
        <f>IF($B434="distratado",$K434,0)</f>
        <v/>
      </c>
    </row>
    <row r="435" ht="15.75" customHeight="1">
      <c r="N435" s="395">
        <f>IF($B435="ativo",$K435,0)</f>
        <v/>
      </c>
      <c r="O435" s="395">
        <f>IF($B435="distratado",$K435,0)</f>
        <v/>
      </c>
    </row>
    <row r="436" ht="15.75" customHeight="1">
      <c r="N436" s="395">
        <f>IF($B436="ativo",$K436,0)</f>
        <v/>
      </c>
      <c r="O436" s="395">
        <f>IF($B436="distratado",$K436,0)</f>
        <v/>
      </c>
    </row>
    <row r="437" ht="15.75" customHeight="1">
      <c r="N437" s="395">
        <f>IF($B437="ativo",$K437,0)</f>
        <v/>
      </c>
      <c r="O437" s="395">
        <f>IF($B437="distratado",$K437,0)</f>
        <v/>
      </c>
    </row>
    <row r="438" ht="15.75" customHeight="1">
      <c r="N438" s="395">
        <f>IF($B438="ativo",$K438,0)</f>
        <v/>
      </c>
      <c r="O438" s="395">
        <f>IF($B438="distratado",$K438,0)</f>
        <v/>
      </c>
    </row>
    <row r="439" ht="15.75" customHeight="1">
      <c r="N439" s="395">
        <f>IF($B439="ativo",$K439,0)</f>
        <v/>
      </c>
      <c r="O439" s="395">
        <f>IF($B439="distratado",$K439,0)</f>
        <v/>
      </c>
    </row>
    <row r="440" ht="15.75" customHeight="1">
      <c r="N440" s="395">
        <f>IF($B440="ativo",$K440,0)</f>
        <v/>
      </c>
      <c r="O440" s="395">
        <f>IF($B440="distratado",$K440,0)</f>
        <v/>
      </c>
    </row>
    <row r="441" ht="15.75" customHeight="1">
      <c r="N441" s="395">
        <f>IF($B441="ativo",$K441,0)</f>
        <v/>
      </c>
      <c r="O441" s="395">
        <f>IF($B441="distratado",$K441,0)</f>
        <v/>
      </c>
    </row>
    <row r="442" ht="15.75" customHeight="1">
      <c r="N442" s="395">
        <f>IF($B442="ativo",$K442,0)</f>
        <v/>
      </c>
      <c r="O442" s="395">
        <f>IF($B442="distratado",$K442,0)</f>
        <v/>
      </c>
    </row>
    <row r="443" ht="15.75" customHeight="1">
      <c r="N443" s="395">
        <f>IF($B443="ativo",$K443,0)</f>
        <v/>
      </c>
      <c r="O443" s="395">
        <f>IF($B443="distratado",$K443,0)</f>
        <v/>
      </c>
    </row>
    <row r="444" ht="15.75" customHeight="1">
      <c r="N444" s="395">
        <f>IF($B444="ativo",$K444,0)</f>
        <v/>
      </c>
      <c r="O444" s="395">
        <f>IF($B444="distratado",$K444,0)</f>
        <v/>
      </c>
    </row>
    <row r="445" ht="15.75" customHeight="1">
      <c r="N445" s="395">
        <f>IF($B445="ativo",$K445,0)</f>
        <v/>
      </c>
      <c r="O445" s="395">
        <f>IF($B445="distratado",$K445,0)</f>
        <v/>
      </c>
    </row>
    <row r="446" ht="15.75" customHeight="1">
      <c r="N446" s="395">
        <f>IF($B446="ativo",$K446,0)</f>
        <v/>
      </c>
      <c r="O446" s="395">
        <f>IF($B446="distratado",$K446,0)</f>
        <v/>
      </c>
    </row>
    <row r="447" ht="15.75" customHeight="1">
      <c r="N447" s="395">
        <f>IF($B447="ativo",$K447,0)</f>
        <v/>
      </c>
      <c r="O447" s="395">
        <f>IF($B447="distratado",$K447,0)</f>
        <v/>
      </c>
    </row>
    <row r="448" ht="15.75" customHeight="1">
      <c r="N448" s="395">
        <f>IF($B448="ativo",$K448,0)</f>
        <v/>
      </c>
      <c r="O448" s="395">
        <f>IF($B448="distratado",$K448,0)</f>
        <v/>
      </c>
    </row>
    <row r="449" ht="15.75" customHeight="1">
      <c r="N449" s="395">
        <f>IF($B449="ativo",$K449,0)</f>
        <v/>
      </c>
      <c r="O449" s="395">
        <f>IF($B449="distratado",$K449,0)</f>
        <v/>
      </c>
    </row>
    <row r="450" ht="15.75" customHeight="1">
      <c r="N450" s="395">
        <f>IF($B450="ativo",$K450,0)</f>
        <v/>
      </c>
      <c r="O450" s="395">
        <f>IF($B450="distratado",$K450,0)</f>
        <v/>
      </c>
    </row>
    <row r="451" ht="15.75" customHeight="1">
      <c r="N451" s="395">
        <f>IF($B451="ativo",$K451,0)</f>
        <v/>
      </c>
      <c r="O451" s="395">
        <f>IF($B451="distratado",$K451,0)</f>
        <v/>
      </c>
    </row>
    <row r="452" ht="15.75" customHeight="1">
      <c r="N452" s="395">
        <f>IF($B452="ativo",$K452,0)</f>
        <v/>
      </c>
      <c r="O452" s="395">
        <f>IF($B452="distratado",$K452,0)</f>
        <v/>
      </c>
    </row>
    <row r="453" ht="15.75" customHeight="1">
      <c r="N453" s="395">
        <f>IF($B453="ativo",$K453,0)</f>
        <v/>
      </c>
      <c r="O453" s="395">
        <f>IF($B453="distratado",$K453,0)</f>
        <v/>
      </c>
    </row>
    <row r="454" ht="15.75" customHeight="1">
      <c r="N454" s="395">
        <f>IF($B454="ativo",$K454,0)</f>
        <v/>
      </c>
      <c r="O454" s="395">
        <f>IF($B454="distratado",$K454,0)</f>
        <v/>
      </c>
    </row>
    <row r="455" ht="15.75" customHeight="1">
      <c r="N455" s="395">
        <f>IF($B455="ativo",$K455,0)</f>
        <v/>
      </c>
      <c r="O455" s="395">
        <f>IF($B455="distratado",$K455,0)</f>
        <v/>
      </c>
    </row>
    <row r="456" ht="15.75" customHeight="1">
      <c r="N456" s="395">
        <f>IF($B456="ativo",$K456,0)</f>
        <v/>
      </c>
      <c r="O456" s="395">
        <f>IF($B456="distratado",$K456,0)</f>
        <v/>
      </c>
    </row>
    <row r="457" ht="15.75" customHeight="1">
      <c r="N457" s="395">
        <f>IF($B457="ativo",$K457,0)</f>
        <v/>
      </c>
      <c r="O457" s="395">
        <f>IF($B457="distratado",$K457,0)</f>
        <v/>
      </c>
    </row>
    <row r="458" ht="15.75" customHeight="1">
      <c r="N458" s="395">
        <f>IF($B458="ativo",$K458,0)</f>
        <v/>
      </c>
      <c r="O458" s="395">
        <f>IF($B458="distratado",$K458,0)</f>
        <v/>
      </c>
    </row>
    <row r="459" ht="15.75" customHeight="1">
      <c r="N459" s="395">
        <f>IF($B459="ativo",$K459,0)</f>
        <v/>
      </c>
      <c r="O459" s="395">
        <f>IF($B459="distratado",$K459,0)</f>
        <v/>
      </c>
    </row>
    <row r="460" ht="15.75" customHeight="1">
      <c r="N460" s="395">
        <f>IF($B460="ativo",$K460,0)</f>
        <v/>
      </c>
      <c r="O460" s="395">
        <f>IF($B460="distratado",$K460,0)</f>
        <v/>
      </c>
    </row>
    <row r="461" ht="15.75" customHeight="1">
      <c r="N461" s="395">
        <f>IF($B461="ativo",$K461,0)</f>
        <v/>
      </c>
      <c r="O461" s="395">
        <f>IF($B461="distratado",$K461,0)</f>
        <v/>
      </c>
    </row>
    <row r="462" ht="15.75" customHeight="1">
      <c r="N462" s="395">
        <f>IF($B462="ativo",$K462,0)</f>
        <v/>
      </c>
      <c r="O462" s="395">
        <f>IF($B462="distratado",$K462,0)</f>
        <v/>
      </c>
    </row>
    <row r="463" ht="15.75" customHeight="1">
      <c r="N463" s="395">
        <f>IF($B463="ativo",$K463,0)</f>
        <v/>
      </c>
      <c r="O463" s="395">
        <f>IF($B463="distratado",$K463,0)</f>
        <v/>
      </c>
    </row>
    <row r="464" ht="15.75" customHeight="1">
      <c r="N464" s="395">
        <f>IF($B464="ativo",$K464,0)</f>
        <v/>
      </c>
      <c r="O464" s="395">
        <f>IF($B464="distratado",$K464,0)</f>
        <v/>
      </c>
    </row>
    <row r="465" ht="15.75" customHeight="1">
      <c r="N465" s="395">
        <f>IF($B465="ativo",$K465,0)</f>
        <v/>
      </c>
      <c r="O465" s="395">
        <f>IF($B465="distratado",$K465,0)</f>
        <v/>
      </c>
    </row>
    <row r="466" ht="15.75" customHeight="1">
      <c r="N466" s="395">
        <f>IF($B466="ativo",$K466,0)</f>
        <v/>
      </c>
      <c r="O466" s="395">
        <f>IF($B466="distratado",$K466,0)</f>
        <v/>
      </c>
    </row>
    <row r="467" ht="15.75" customHeight="1">
      <c r="N467" s="395">
        <f>IF($B467="ativo",$K467,0)</f>
        <v/>
      </c>
      <c r="O467" s="395">
        <f>IF($B467="distratado",$K467,0)</f>
        <v/>
      </c>
    </row>
    <row r="468" ht="15.75" customHeight="1">
      <c r="N468" s="395">
        <f>IF($B468="ativo",$K468,0)</f>
        <v/>
      </c>
      <c r="O468" s="395">
        <f>IF($B468="distratado",$K468,0)</f>
        <v/>
      </c>
    </row>
    <row r="469" ht="15.75" customHeight="1">
      <c r="N469" s="395">
        <f>IF($B469="ativo",$K469,0)</f>
        <v/>
      </c>
      <c r="O469" s="395">
        <f>IF($B469="distratado",$K469,0)</f>
        <v/>
      </c>
    </row>
    <row r="470" ht="15.75" customHeight="1">
      <c r="N470" s="395">
        <f>IF($B470="ativo",$K470,0)</f>
        <v/>
      </c>
      <c r="O470" s="395">
        <f>IF($B470="distratado",$K470,0)</f>
        <v/>
      </c>
    </row>
    <row r="471" ht="15.75" customHeight="1">
      <c r="N471" s="395">
        <f>IF($B471="ativo",$K471,0)</f>
        <v/>
      </c>
      <c r="O471" s="395">
        <f>IF($B471="distratado",$K471,0)</f>
        <v/>
      </c>
    </row>
    <row r="472" ht="15.75" customHeight="1">
      <c r="N472" s="395">
        <f>IF($B472="ativo",$K472,0)</f>
        <v/>
      </c>
      <c r="O472" s="395">
        <f>IF($B472="distratado",$K472,0)</f>
        <v/>
      </c>
    </row>
    <row r="473" ht="15.75" customHeight="1">
      <c r="N473" s="395">
        <f>IF($B473="ativo",$K473,0)</f>
        <v/>
      </c>
      <c r="O473" s="395">
        <f>IF($B473="distratado",$K473,0)</f>
        <v/>
      </c>
    </row>
    <row r="474" ht="15.75" customHeight="1">
      <c r="N474" s="395">
        <f>IF($B474="ativo",$K474,0)</f>
        <v/>
      </c>
      <c r="O474" s="395">
        <f>IF($B474="distratado",$K474,0)</f>
        <v/>
      </c>
    </row>
    <row r="475" ht="15.75" customHeight="1">
      <c r="N475" s="395">
        <f>IF($B475="ativo",$K475,0)</f>
        <v/>
      </c>
      <c r="O475" s="395">
        <f>IF($B475="distratado",$K475,0)</f>
        <v/>
      </c>
    </row>
    <row r="476" ht="15.75" customHeight="1">
      <c r="N476" s="395">
        <f>IF($B476="ativo",$K476,0)</f>
        <v/>
      </c>
      <c r="O476" s="395">
        <f>IF($B476="distratado",$K476,0)</f>
        <v/>
      </c>
    </row>
    <row r="477" ht="15.75" customHeight="1">
      <c r="N477" s="395">
        <f>IF($B477="ativo",$K477,0)</f>
        <v/>
      </c>
      <c r="O477" s="395">
        <f>IF($B477="distratado",$K477,0)</f>
        <v/>
      </c>
    </row>
    <row r="478" ht="15.75" customHeight="1">
      <c r="N478" s="395">
        <f>IF($B478="ativo",$K478,0)</f>
        <v/>
      </c>
      <c r="O478" s="395">
        <f>IF($B478="distratado",$K478,0)</f>
        <v/>
      </c>
    </row>
    <row r="479" ht="15.75" customHeight="1">
      <c r="N479" s="395">
        <f>IF($B479="ativo",$K479,0)</f>
        <v/>
      </c>
      <c r="O479" s="395">
        <f>IF($B479="distratado",$K479,0)</f>
        <v/>
      </c>
    </row>
    <row r="480" ht="15.75" customHeight="1">
      <c r="N480" s="395">
        <f>IF($B480="ativo",$K480,0)</f>
        <v/>
      </c>
      <c r="O480" s="395">
        <f>IF($B480="distratado",$K480,0)</f>
        <v/>
      </c>
    </row>
    <row r="481" ht="15.75" customHeight="1">
      <c r="N481" s="395">
        <f>IF($B481="ativo",$K481,0)</f>
        <v/>
      </c>
      <c r="O481" s="395">
        <f>IF($B481="distratado",$K481,0)</f>
        <v/>
      </c>
    </row>
    <row r="482" ht="15.75" customHeight="1">
      <c r="N482" s="395">
        <f>IF($B482="ativo",$K482,0)</f>
        <v/>
      </c>
      <c r="O482" s="395">
        <f>IF($B482="distratado",$K482,0)</f>
        <v/>
      </c>
    </row>
    <row r="483" ht="15.75" customHeight="1">
      <c r="N483" s="395">
        <f>IF($B483="ativo",$K483,0)</f>
        <v/>
      </c>
      <c r="O483" s="395">
        <f>IF($B483="distratado",$K483,0)</f>
        <v/>
      </c>
    </row>
    <row r="484" ht="15.75" customHeight="1">
      <c r="N484" s="395">
        <f>IF($B484="ativo",$K484,0)</f>
        <v/>
      </c>
      <c r="O484" s="395">
        <f>IF($B484="distratado",$K484,0)</f>
        <v/>
      </c>
    </row>
    <row r="485" ht="15.75" customHeight="1">
      <c r="N485" s="395">
        <f>IF($B485="ativo",$K485,0)</f>
        <v/>
      </c>
      <c r="O485" s="395">
        <f>IF($B485="distratado",$K485,0)</f>
        <v/>
      </c>
    </row>
    <row r="486" ht="15.75" customHeight="1">
      <c r="N486" s="395">
        <f>IF($B486="ativo",$K486,0)</f>
        <v/>
      </c>
      <c r="O486" s="395">
        <f>IF($B486="distratado",$K486,0)</f>
        <v/>
      </c>
    </row>
    <row r="487" ht="15.75" customHeight="1">
      <c r="N487" s="395">
        <f>IF($B487="ativo",$K487,0)</f>
        <v/>
      </c>
      <c r="O487" s="395">
        <f>IF($B487="distratado",$K487,0)</f>
        <v/>
      </c>
    </row>
    <row r="488" ht="15.75" customHeight="1">
      <c r="N488" s="395">
        <f>IF($B488="ativo",$K488,0)</f>
        <v/>
      </c>
      <c r="O488" s="395">
        <f>IF($B488="distratado",$K488,0)</f>
        <v/>
      </c>
    </row>
    <row r="489" ht="15.75" customHeight="1">
      <c r="N489" s="395">
        <f>IF($B489="ativo",$K489,0)</f>
        <v/>
      </c>
      <c r="O489" s="395">
        <f>IF($B489="distratado",$K489,0)</f>
        <v/>
      </c>
    </row>
    <row r="490" ht="15.75" customHeight="1">
      <c r="N490" s="395">
        <f>IF($B490="ativo",$K490,0)</f>
        <v/>
      </c>
      <c r="O490" s="395">
        <f>IF($B490="distratado",$K490,0)</f>
        <v/>
      </c>
    </row>
    <row r="491" ht="15.75" customHeight="1">
      <c r="N491" s="395">
        <f>IF($B491="ativo",$K491,0)</f>
        <v/>
      </c>
      <c r="O491" s="395">
        <f>IF($B491="distratado",$K491,0)</f>
        <v/>
      </c>
    </row>
    <row r="492" ht="15.75" customHeight="1">
      <c r="N492" s="395">
        <f>IF($B492="ativo",$K492,0)</f>
        <v/>
      </c>
      <c r="O492" s="395">
        <f>IF($B492="distratado",$K492,0)</f>
        <v/>
      </c>
    </row>
    <row r="493" ht="15.75" customHeight="1">
      <c r="N493" s="395">
        <f>IF($B493="ativo",$K493,0)</f>
        <v/>
      </c>
      <c r="O493" s="395">
        <f>IF($B493="distratado",$K493,0)</f>
        <v/>
      </c>
    </row>
    <row r="494" ht="15.75" customHeight="1">
      <c r="N494" s="395">
        <f>IF($B494="ativo",$K494,0)</f>
        <v/>
      </c>
      <c r="O494" s="395">
        <f>IF($B494="distratado",$K494,0)</f>
        <v/>
      </c>
    </row>
    <row r="495" ht="15.75" customHeight="1">
      <c r="N495" s="395">
        <f>IF($B495="ativo",$K495,0)</f>
        <v/>
      </c>
      <c r="O495" s="395">
        <f>IF($B495="distratado",$K495,0)</f>
        <v/>
      </c>
    </row>
    <row r="496" ht="15.75" customHeight="1">
      <c r="N496" s="395">
        <f>IF($B496="ativo",$K496,0)</f>
        <v/>
      </c>
      <c r="O496" s="395">
        <f>IF($B496="distratado",$K496,0)</f>
        <v/>
      </c>
    </row>
    <row r="497" ht="15.75" customHeight="1">
      <c r="N497" s="395">
        <f>IF($B497="ativo",$K497,0)</f>
        <v/>
      </c>
      <c r="O497" s="395">
        <f>IF($B497="distratado",$K497,0)</f>
        <v/>
      </c>
    </row>
    <row r="498" ht="15.75" customHeight="1">
      <c r="N498" s="395">
        <f>IF($B498="ativo",$K498,0)</f>
        <v/>
      </c>
      <c r="O498" s="395">
        <f>IF($B498="distratado",$K498,0)</f>
        <v/>
      </c>
    </row>
    <row r="499" ht="15.75" customHeight="1">
      <c r="N499" s="395">
        <f>IF($B499="ativo",$K499,0)</f>
        <v/>
      </c>
      <c r="O499" s="395">
        <f>IF($B499="distratado",$K499,0)</f>
        <v/>
      </c>
    </row>
    <row r="500" ht="15.75" customHeight="1">
      <c r="N500" s="395">
        <f>IF($B500="ativo",$K500,0)</f>
        <v/>
      </c>
      <c r="O500" s="395">
        <f>IF($B500="distratado",$K500,0)</f>
        <v/>
      </c>
    </row>
    <row r="501" ht="15.75" customHeight="1">
      <c r="N501" s="395">
        <f>IF($B501="ativo",$K501,0)</f>
        <v/>
      </c>
      <c r="O501" s="395">
        <f>IF($B501="distratado",$K501,0)</f>
        <v/>
      </c>
    </row>
    <row r="502" ht="15.75" customHeight="1">
      <c r="N502" s="395">
        <f>IF($B502="ativo",$K502,0)</f>
        <v/>
      </c>
      <c r="O502" s="395">
        <f>IF($B502="distratado",$K502,0)</f>
        <v/>
      </c>
    </row>
    <row r="503" ht="15.75" customHeight="1">
      <c r="N503" s="395">
        <f>IF($B503="ativo",$K503,0)</f>
        <v/>
      </c>
      <c r="O503" s="395">
        <f>IF($B503="distratado",$K503,0)</f>
        <v/>
      </c>
    </row>
    <row r="504" ht="15.75" customHeight="1">
      <c r="N504" s="395">
        <f>IF($B504="ativo",$K504,0)</f>
        <v/>
      </c>
      <c r="O504" s="395">
        <f>IF($B504="distratado",$K504,0)</f>
        <v/>
      </c>
    </row>
    <row r="505" ht="15.75" customHeight="1">
      <c r="N505" s="395">
        <f>IF($B505="ativo",$K505,0)</f>
        <v/>
      </c>
      <c r="O505" s="395">
        <f>IF($B505="distratado",$K505,0)</f>
        <v/>
      </c>
    </row>
    <row r="506" ht="15.75" customHeight="1">
      <c r="N506" s="395">
        <f>IF($B506="ativo",$K506,0)</f>
        <v/>
      </c>
      <c r="O506" s="395">
        <f>IF($B506="distratado",$K506,0)</f>
        <v/>
      </c>
    </row>
    <row r="507" ht="15.75" customHeight="1">
      <c r="N507" s="395">
        <f>IF($B507="ativo",$K507,0)</f>
        <v/>
      </c>
      <c r="O507" s="395">
        <f>IF($B507="distratado",$K507,0)</f>
        <v/>
      </c>
    </row>
    <row r="508" ht="15.75" customHeight="1">
      <c r="N508" s="395">
        <f>IF($B508="ativo",$K508,0)</f>
        <v/>
      </c>
      <c r="O508" s="395">
        <f>IF($B508="distratado",$K508,0)</f>
        <v/>
      </c>
    </row>
    <row r="509" ht="15.75" customHeight="1">
      <c r="N509" s="395">
        <f>IF($B509="ativo",$K509,0)</f>
        <v/>
      </c>
      <c r="O509" s="395">
        <f>IF($B509="distratado",$K509,0)</f>
        <v/>
      </c>
    </row>
    <row r="510" ht="15.75" customHeight="1">
      <c r="N510" s="395">
        <f>IF($B510="ativo",$K510,0)</f>
        <v/>
      </c>
      <c r="O510" s="395">
        <f>IF($B510="distratado",$K510,0)</f>
        <v/>
      </c>
    </row>
    <row r="511" ht="15.75" customHeight="1">
      <c r="N511" s="395">
        <f>IF($B511="ativo",$K511,0)</f>
        <v/>
      </c>
      <c r="O511" s="395">
        <f>IF($B511="distratado",$K511,0)</f>
        <v/>
      </c>
    </row>
    <row r="512" ht="15.75" customHeight="1">
      <c r="N512" s="395">
        <f>IF($B512="ativo",$K512,0)</f>
        <v/>
      </c>
      <c r="O512" s="395">
        <f>IF($B512="distratado",$K512,0)</f>
        <v/>
      </c>
    </row>
    <row r="513" ht="15.75" customHeight="1">
      <c r="N513" s="395">
        <f>IF($B513="ativo",$K513,0)</f>
        <v/>
      </c>
      <c r="O513" s="395">
        <f>IF($B513="distratado",$K513,0)</f>
        <v/>
      </c>
    </row>
    <row r="514" ht="15.75" customHeight="1">
      <c r="N514" s="395">
        <f>IF($B514="ativo",$K514,0)</f>
        <v/>
      </c>
      <c r="O514" s="395">
        <f>IF($B514="distratado",$K514,0)</f>
        <v/>
      </c>
    </row>
    <row r="515" ht="15.75" customHeight="1">
      <c r="N515" s="395">
        <f>IF($B515="ativo",$K515,0)</f>
        <v/>
      </c>
      <c r="O515" s="395">
        <f>IF($B515="distratado",$K515,0)</f>
        <v/>
      </c>
    </row>
    <row r="516" ht="15.75" customHeight="1">
      <c r="N516" s="395">
        <f>IF($B516="ativo",$K516,0)</f>
        <v/>
      </c>
      <c r="O516" s="395">
        <f>IF($B516="distratado",$K516,0)</f>
        <v/>
      </c>
    </row>
    <row r="517" ht="15.75" customHeight="1">
      <c r="N517" s="395">
        <f>IF($B517="ativo",$K517,0)</f>
        <v/>
      </c>
      <c r="O517" s="395">
        <f>IF($B517="distratado",$K517,0)</f>
        <v/>
      </c>
    </row>
    <row r="518" ht="15.75" customHeight="1">
      <c r="N518" s="395">
        <f>IF($B518="ativo",$K518,0)</f>
        <v/>
      </c>
      <c r="O518" s="395">
        <f>IF($B518="distratado",$K518,0)</f>
        <v/>
      </c>
    </row>
    <row r="519" ht="15.75" customHeight="1">
      <c r="N519" s="395">
        <f>IF($B519="ativo",$K519,0)</f>
        <v/>
      </c>
      <c r="O519" s="395">
        <f>IF($B519="distratado",$K519,0)</f>
        <v/>
      </c>
    </row>
    <row r="520" ht="15.75" customHeight="1">
      <c r="N520" s="395">
        <f>IF($B520="ativo",$K520,0)</f>
        <v/>
      </c>
      <c r="O520" s="395">
        <f>IF($B520="distratado",$K520,0)</f>
        <v/>
      </c>
    </row>
    <row r="521" ht="15.75" customHeight="1">
      <c r="N521" s="395">
        <f>IF($B521="ativo",$K521,0)</f>
        <v/>
      </c>
      <c r="O521" s="395">
        <f>IF($B521="distratado",$K521,0)</f>
        <v/>
      </c>
    </row>
    <row r="522" ht="15.75" customHeight="1">
      <c r="N522" s="395">
        <f>IF($B522="ativo",$K522,0)</f>
        <v/>
      </c>
      <c r="O522" s="395">
        <f>IF($B522="distratado",$K522,0)</f>
        <v/>
      </c>
    </row>
    <row r="523" ht="15.75" customHeight="1">
      <c r="N523" s="395">
        <f>IF($B523="ativo",$K523,0)</f>
        <v/>
      </c>
      <c r="O523" s="395">
        <f>IF($B523="distratado",$K523,0)</f>
        <v/>
      </c>
    </row>
    <row r="524" ht="15.75" customHeight="1">
      <c r="N524" s="395">
        <f>IF($B524="ativo",$K524,0)</f>
        <v/>
      </c>
      <c r="O524" s="395">
        <f>IF($B524="distratado",$K524,0)</f>
        <v/>
      </c>
    </row>
    <row r="525" ht="15.75" customHeight="1">
      <c r="N525" s="395">
        <f>IF($B525="ativo",$K525,0)</f>
        <v/>
      </c>
      <c r="O525" s="395">
        <f>IF($B525="distratado",$K525,0)</f>
        <v/>
      </c>
    </row>
    <row r="526" ht="15.75" customHeight="1">
      <c r="N526" s="395">
        <f>IF($B526="ativo",$K526,0)</f>
        <v/>
      </c>
      <c r="O526" s="395">
        <f>IF($B526="distratado",$K526,0)</f>
        <v/>
      </c>
    </row>
    <row r="527" ht="15.75" customHeight="1">
      <c r="N527" s="395">
        <f>IF($B527="ativo",$K527,0)</f>
        <v/>
      </c>
      <c r="O527" s="395">
        <f>IF($B527="distratado",$K527,0)</f>
        <v/>
      </c>
    </row>
    <row r="528" ht="15.75" customHeight="1">
      <c r="N528" s="395">
        <f>IF($B528="ativo",$K528,0)</f>
        <v/>
      </c>
      <c r="O528" s="395">
        <f>IF($B528="distratado",$K528,0)</f>
        <v/>
      </c>
    </row>
    <row r="529" ht="15.75" customHeight="1">
      <c r="N529" s="395">
        <f>IF($B529="ativo",$K529,0)</f>
        <v/>
      </c>
      <c r="O529" s="395">
        <f>IF($B529="distratado",$K529,0)</f>
        <v/>
      </c>
    </row>
    <row r="530" ht="15.75" customHeight="1">
      <c r="N530" s="395">
        <f>IF($B530="ativo",$K530,0)</f>
        <v/>
      </c>
      <c r="O530" s="395">
        <f>IF($B530="distratado",$K530,0)</f>
        <v/>
      </c>
    </row>
    <row r="531" ht="15.75" customHeight="1">
      <c r="N531" s="395">
        <f>IF($B531="ativo",$K531,0)</f>
        <v/>
      </c>
      <c r="O531" s="395">
        <f>IF($B531="distratado",$K531,0)</f>
        <v/>
      </c>
    </row>
    <row r="532" ht="15.75" customHeight="1">
      <c r="N532" s="395">
        <f>IF($B532="ativo",$K532,0)</f>
        <v/>
      </c>
      <c r="O532" s="395">
        <f>IF($B532="distratado",$K532,0)</f>
        <v/>
      </c>
    </row>
    <row r="533" ht="15.75" customHeight="1">
      <c r="N533" s="395">
        <f>IF($B533="ativo",$K533,0)</f>
        <v/>
      </c>
      <c r="O533" s="395">
        <f>IF($B533="distratado",$K533,0)</f>
        <v/>
      </c>
    </row>
    <row r="534" ht="15.75" customHeight="1">
      <c r="N534" s="395">
        <f>IF($B534="ativo",$K534,0)</f>
        <v/>
      </c>
      <c r="O534" s="395">
        <f>IF($B534="distratado",$K534,0)</f>
        <v/>
      </c>
    </row>
    <row r="535" ht="15.75" customHeight="1">
      <c r="N535" s="395">
        <f>IF($B535="ativo",$K535,0)</f>
        <v/>
      </c>
      <c r="O535" s="395">
        <f>IF($B535="distratado",$K535,0)</f>
        <v/>
      </c>
    </row>
    <row r="536" ht="15.75" customHeight="1">
      <c r="N536" s="395">
        <f>IF($B536="ativo",$K536,0)</f>
        <v/>
      </c>
      <c r="O536" s="395">
        <f>IF($B536="distratado",$K536,0)</f>
        <v/>
      </c>
    </row>
    <row r="537" ht="15.75" customHeight="1">
      <c r="N537" s="395">
        <f>IF($B537="ativo",$K537,0)</f>
        <v/>
      </c>
      <c r="O537" s="395">
        <f>IF($B537="distratado",$K537,0)</f>
        <v/>
      </c>
    </row>
    <row r="538" ht="15.75" customHeight="1">
      <c r="N538" s="395">
        <f>IF($B538="ativo",$K538,0)</f>
        <v/>
      </c>
      <c r="O538" s="395">
        <f>IF($B538="distratado",$K538,0)</f>
        <v/>
      </c>
    </row>
    <row r="539" ht="15.75" customHeight="1">
      <c r="N539" s="395">
        <f>IF($B539="ativo",$K539,0)</f>
        <v/>
      </c>
      <c r="O539" s="395">
        <f>IF($B539="distratado",$K539,0)</f>
        <v/>
      </c>
    </row>
    <row r="540" ht="15.75" customHeight="1">
      <c r="N540" s="395">
        <f>IF($B540="ativo",$K540,0)</f>
        <v/>
      </c>
      <c r="O540" s="395">
        <f>IF($B540="distratado",$K540,0)</f>
        <v/>
      </c>
    </row>
    <row r="541" ht="15.75" customHeight="1">
      <c r="N541" s="395">
        <f>IF($B541="ativo",$K541,0)</f>
        <v/>
      </c>
      <c r="O541" s="395">
        <f>IF($B541="distratado",$K541,0)</f>
        <v/>
      </c>
    </row>
    <row r="542" ht="15.75" customHeight="1">
      <c r="N542" s="395">
        <f>IF($B542="ativo",$K542,0)</f>
        <v/>
      </c>
      <c r="O542" s="395">
        <f>IF($B542="distratado",$K542,0)</f>
        <v/>
      </c>
    </row>
    <row r="543" ht="15.75" customHeight="1">
      <c r="N543" s="395">
        <f>IF($B543="ativo",$K543,0)</f>
        <v/>
      </c>
      <c r="O543" s="395">
        <f>IF($B543="distratado",$K543,0)</f>
        <v/>
      </c>
    </row>
    <row r="544" ht="15.75" customHeight="1">
      <c r="N544" s="395">
        <f>IF($B544="ativo",$K544,0)</f>
        <v/>
      </c>
      <c r="O544" s="395">
        <f>IF($B544="distratado",$K544,0)</f>
        <v/>
      </c>
    </row>
    <row r="545" ht="15.75" customHeight="1">
      <c r="N545" s="395">
        <f>IF($B545="ativo",$K545,0)</f>
        <v/>
      </c>
      <c r="O545" s="395">
        <f>IF($B545="distratado",$K545,0)</f>
        <v/>
      </c>
    </row>
    <row r="546" ht="15.75" customHeight="1">
      <c r="N546" s="395">
        <f>IF($B546="ativo",$K546,0)</f>
        <v/>
      </c>
      <c r="O546" s="395">
        <f>IF($B546="distratado",$K546,0)</f>
        <v/>
      </c>
    </row>
    <row r="547" ht="15.75" customHeight="1">
      <c r="N547" s="395">
        <f>IF($B547="ativo",$K547,0)</f>
        <v/>
      </c>
      <c r="O547" s="395">
        <f>IF($B547="distratado",$K547,0)</f>
        <v/>
      </c>
    </row>
    <row r="548" ht="15.75" customHeight="1">
      <c r="N548" s="395">
        <f>IF($B548="ativo",$K548,0)</f>
        <v/>
      </c>
      <c r="O548" s="395">
        <f>IF($B548="distratado",$K548,0)</f>
        <v/>
      </c>
    </row>
    <row r="549" ht="15.75" customHeight="1">
      <c r="N549" s="395">
        <f>IF($B549="ativo",$K549,0)</f>
        <v/>
      </c>
      <c r="O549" s="395">
        <f>IF($B549="distratado",$K549,0)</f>
        <v/>
      </c>
    </row>
    <row r="550" ht="15.75" customHeight="1">
      <c r="N550" s="395">
        <f>IF($B550="ativo",$K550,0)</f>
        <v/>
      </c>
      <c r="O550" s="395">
        <f>IF($B550="distratado",$K550,0)</f>
        <v/>
      </c>
    </row>
    <row r="551" ht="15.75" customHeight="1">
      <c r="N551" s="395">
        <f>IF($B551="ativo",$K551,0)</f>
        <v/>
      </c>
      <c r="O551" s="395">
        <f>IF($B551="distratado",$K551,0)</f>
        <v/>
      </c>
    </row>
    <row r="552" ht="15.75" customHeight="1">
      <c r="N552" s="395">
        <f>IF($B552="ativo",$K552,0)</f>
        <v/>
      </c>
      <c r="O552" s="395">
        <f>IF($B552="distratado",$K552,0)</f>
        <v/>
      </c>
    </row>
    <row r="553" ht="15.75" customHeight="1">
      <c r="N553" s="395">
        <f>IF($B553="ativo",$K553,0)</f>
        <v/>
      </c>
      <c r="O553" s="395">
        <f>IF($B553="distratado",$K553,0)</f>
        <v/>
      </c>
    </row>
    <row r="554" ht="15.75" customHeight="1">
      <c r="N554" s="395">
        <f>IF($B554="ativo",$K554,0)</f>
        <v/>
      </c>
      <c r="O554" s="395">
        <f>IF($B554="distratado",$K554,0)</f>
        <v/>
      </c>
    </row>
    <row r="555" ht="15.75" customHeight="1">
      <c r="N555" s="395">
        <f>IF($B555="ativo",$K555,0)</f>
        <v/>
      </c>
      <c r="O555" s="395">
        <f>IF($B555="distratado",$K555,0)</f>
        <v/>
      </c>
    </row>
    <row r="556" ht="15.75" customHeight="1">
      <c r="N556" s="395">
        <f>IF($B556="ativo",$K556,0)</f>
        <v/>
      </c>
      <c r="O556" s="395">
        <f>IF($B556="distratado",$K556,0)</f>
        <v/>
      </c>
    </row>
    <row r="557" ht="15.75" customHeight="1">
      <c r="N557" s="395">
        <f>IF($B557="ativo",$K557,0)</f>
        <v/>
      </c>
      <c r="O557" s="395">
        <f>IF($B557="distratado",$K557,0)</f>
        <v/>
      </c>
    </row>
    <row r="558" ht="15.75" customHeight="1">
      <c r="N558" s="395">
        <f>IF($B558="ativo",$K558,0)</f>
        <v/>
      </c>
      <c r="O558" s="395">
        <f>IF($B558="distratado",$K558,0)</f>
        <v/>
      </c>
    </row>
    <row r="559" ht="15.75" customHeight="1">
      <c r="N559" s="395">
        <f>IF($B559="ativo",$K559,0)</f>
        <v/>
      </c>
      <c r="O559" s="395">
        <f>IF($B559="distratado",$K559,0)</f>
        <v/>
      </c>
    </row>
    <row r="560" ht="15.75" customHeight="1">
      <c r="N560" s="395">
        <f>IF($B560="ativo",$K560,0)</f>
        <v/>
      </c>
      <c r="O560" s="395">
        <f>IF($B560="distratado",$K560,0)</f>
        <v/>
      </c>
    </row>
    <row r="561" ht="15.75" customHeight="1">
      <c r="N561" s="395">
        <f>IF($B561="ativo",$K561,0)</f>
        <v/>
      </c>
      <c r="O561" s="395">
        <f>IF($B561="distratado",$K561,0)</f>
        <v/>
      </c>
    </row>
    <row r="562" ht="15.75" customHeight="1">
      <c r="N562" s="395">
        <f>IF($B562="ativo",$K562,0)</f>
        <v/>
      </c>
      <c r="O562" s="395">
        <f>IF($B562="distratado",$K562,0)</f>
        <v/>
      </c>
    </row>
    <row r="563" ht="15.75" customHeight="1">
      <c r="N563" s="395">
        <f>IF($B563="ativo",$K563,0)</f>
        <v/>
      </c>
      <c r="O563" s="395">
        <f>IF($B563="distratado",$K563,0)</f>
        <v/>
      </c>
    </row>
    <row r="564" ht="15.75" customHeight="1">
      <c r="N564" s="395">
        <f>IF($B564="ativo",$K564,0)</f>
        <v/>
      </c>
      <c r="O564" s="395">
        <f>IF($B564="distratado",$K564,0)</f>
        <v/>
      </c>
    </row>
    <row r="565" ht="15.75" customHeight="1">
      <c r="N565" s="395">
        <f>IF($B565="ativo",$K565,0)</f>
        <v/>
      </c>
      <c r="O565" s="395">
        <f>IF($B565="distratado",$K565,0)</f>
        <v/>
      </c>
    </row>
    <row r="566" ht="15.75" customHeight="1">
      <c r="N566" s="395">
        <f>IF($B566="ativo",$K566,0)</f>
        <v/>
      </c>
      <c r="O566" s="395">
        <f>IF($B566="distratado",$K566,0)</f>
        <v/>
      </c>
    </row>
    <row r="567" ht="15.75" customHeight="1">
      <c r="N567" s="395">
        <f>IF($B567="ativo",$K567,0)</f>
        <v/>
      </c>
      <c r="O567" s="395">
        <f>IF($B567="distratado",$K567,0)</f>
        <v/>
      </c>
    </row>
    <row r="568" ht="15.75" customHeight="1">
      <c r="N568" s="395">
        <f>IF($B568="ativo",$K568,0)</f>
        <v/>
      </c>
      <c r="O568" s="395">
        <f>IF($B568="distratado",$K568,0)</f>
        <v/>
      </c>
    </row>
    <row r="569" ht="15.75" customHeight="1">
      <c r="N569" s="395">
        <f>IF($B569="ativo",$K569,0)</f>
        <v/>
      </c>
      <c r="O569" s="395">
        <f>IF($B569="distratado",$K569,0)</f>
        <v/>
      </c>
    </row>
    <row r="570" ht="15.75" customHeight="1">
      <c r="N570" s="395">
        <f>IF($B570="ativo",$K570,0)</f>
        <v/>
      </c>
      <c r="O570" s="395">
        <f>IF($B570="distratado",$K570,0)</f>
        <v/>
      </c>
    </row>
    <row r="571" ht="15.75" customHeight="1">
      <c r="N571" s="395">
        <f>IF($B571="ativo",$K571,0)</f>
        <v/>
      </c>
      <c r="O571" s="395">
        <f>IF($B571="distratado",$K571,0)</f>
        <v/>
      </c>
    </row>
    <row r="572" ht="15.75" customHeight="1">
      <c r="N572" s="395">
        <f>IF($B572="ativo",$K572,0)</f>
        <v/>
      </c>
      <c r="O572" s="395">
        <f>IF($B572="distratado",$K572,0)</f>
        <v/>
      </c>
    </row>
    <row r="573" ht="15.75" customHeight="1">
      <c r="N573" s="395">
        <f>IF($B573="ativo",$K573,0)</f>
        <v/>
      </c>
      <c r="O573" s="395">
        <f>IF($B573="distratado",$K573,0)</f>
        <v/>
      </c>
    </row>
    <row r="574" ht="15.75" customHeight="1">
      <c r="N574" s="395">
        <f>IF($B574="ativo",$K574,0)</f>
        <v/>
      </c>
      <c r="O574" s="395">
        <f>IF($B574="distratado",$K574,0)</f>
        <v/>
      </c>
    </row>
    <row r="575" ht="15.75" customHeight="1">
      <c r="N575" s="395">
        <f>IF($B575="ativo",$K575,0)</f>
        <v/>
      </c>
      <c r="O575" s="395">
        <f>IF($B575="distratado",$K575,0)</f>
        <v/>
      </c>
    </row>
    <row r="576" ht="15.75" customHeight="1">
      <c r="N576" s="395">
        <f>IF($B576="ativo",$K576,0)</f>
        <v/>
      </c>
      <c r="O576" s="395">
        <f>IF($B576="distratado",$K576,0)</f>
        <v/>
      </c>
    </row>
    <row r="577" ht="15.75" customHeight="1">
      <c r="N577" s="395">
        <f>IF($B577="ativo",$K577,0)</f>
        <v/>
      </c>
      <c r="O577" s="395">
        <f>IF($B577="distratado",$K577,0)</f>
        <v/>
      </c>
    </row>
    <row r="578" ht="15.75" customHeight="1">
      <c r="N578" s="395">
        <f>IF($B578="ativo",$K578,0)</f>
        <v/>
      </c>
      <c r="O578" s="395">
        <f>IF($B578="distratado",$K578,0)</f>
        <v/>
      </c>
    </row>
    <row r="579" ht="15.75" customHeight="1">
      <c r="N579" s="395">
        <f>IF($B579="ativo",$K579,0)</f>
        <v/>
      </c>
      <c r="O579" s="395">
        <f>IF($B579="distratado",$K579,0)</f>
        <v/>
      </c>
    </row>
    <row r="580" ht="15.75" customHeight="1">
      <c r="N580" s="395">
        <f>IF($B580="ativo",$K580,0)</f>
        <v/>
      </c>
      <c r="O580" s="395">
        <f>IF($B580="distratado",$K580,0)</f>
        <v/>
      </c>
    </row>
    <row r="581" ht="15.75" customHeight="1">
      <c r="N581" s="395">
        <f>IF($B581="ativo",$K581,0)</f>
        <v/>
      </c>
      <c r="O581" s="395">
        <f>IF($B581="distratado",$K581,0)</f>
        <v/>
      </c>
    </row>
    <row r="582" ht="15.75" customHeight="1">
      <c r="N582" s="395">
        <f>IF($B582="ativo",$K582,0)</f>
        <v/>
      </c>
      <c r="O582" s="395">
        <f>IF($B582="distratado",$K582,0)</f>
        <v/>
      </c>
    </row>
    <row r="583" ht="15.75" customHeight="1">
      <c r="N583" s="395">
        <f>IF($B583="ativo",$K583,0)</f>
        <v/>
      </c>
      <c r="O583" s="395">
        <f>IF($B583="distratado",$K583,0)</f>
        <v/>
      </c>
    </row>
    <row r="584" ht="15.75" customHeight="1">
      <c r="N584" s="395">
        <f>IF($B584="ativo",$K584,0)</f>
        <v/>
      </c>
      <c r="O584" s="395">
        <f>IF($B584="distratado",$K584,0)</f>
        <v/>
      </c>
    </row>
    <row r="585" ht="15.75" customHeight="1">
      <c r="N585" s="395">
        <f>IF($B585="ativo",$K585,0)</f>
        <v/>
      </c>
      <c r="O585" s="395">
        <f>IF($B585="distratado",$K585,0)</f>
        <v/>
      </c>
    </row>
    <row r="586" ht="15.75" customHeight="1">
      <c r="N586" s="395">
        <f>IF($B586="ativo",$K586,0)</f>
        <v/>
      </c>
      <c r="O586" s="395">
        <f>IF($B586="distratado",$K586,0)</f>
        <v/>
      </c>
    </row>
    <row r="587" ht="15.75" customHeight="1">
      <c r="N587" s="395">
        <f>IF($B587="ativo",$K587,0)</f>
        <v/>
      </c>
      <c r="O587" s="395">
        <f>IF($B587="distratado",$K587,0)</f>
        <v/>
      </c>
    </row>
    <row r="588" ht="15.75" customHeight="1">
      <c r="N588" s="395">
        <f>IF($B588="ativo",$K588,0)</f>
        <v/>
      </c>
      <c r="O588" s="395">
        <f>IF($B588="distratado",$K588,0)</f>
        <v/>
      </c>
    </row>
    <row r="589" ht="15.75" customHeight="1">
      <c r="N589" s="395">
        <f>IF($B589="ativo",$K589,0)</f>
        <v/>
      </c>
      <c r="O589" s="395">
        <f>IF($B589="distratado",$K589,0)</f>
        <v/>
      </c>
    </row>
    <row r="590" ht="15.75" customHeight="1">
      <c r="N590" s="395">
        <f>IF($B590="ativo",$K590,0)</f>
        <v/>
      </c>
      <c r="O590" s="395">
        <f>IF($B590="distratado",$K590,0)</f>
        <v/>
      </c>
    </row>
    <row r="591" ht="15.75" customHeight="1">
      <c r="N591" s="395">
        <f>IF($B591="ativo",$K591,0)</f>
        <v/>
      </c>
      <c r="O591" s="395">
        <f>IF($B591="distratado",$K591,0)</f>
        <v/>
      </c>
    </row>
    <row r="592" ht="15.75" customHeight="1">
      <c r="N592" s="395">
        <f>IF($B592="ativo",$K592,0)</f>
        <v/>
      </c>
      <c r="O592" s="395">
        <f>IF($B592="distratado",$K592,0)</f>
        <v/>
      </c>
    </row>
    <row r="593" ht="15.75" customHeight="1">
      <c r="N593" s="395">
        <f>IF($B593="ativo",$K593,0)</f>
        <v/>
      </c>
      <c r="O593" s="395">
        <f>IF($B593="distratado",$K593,0)</f>
        <v/>
      </c>
    </row>
    <row r="594" ht="15.75" customHeight="1">
      <c r="N594" s="395">
        <f>IF($B594="ativo",$K594,0)</f>
        <v/>
      </c>
      <c r="O594" s="395">
        <f>IF($B594="distratado",$K594,0)</f>
        <v/>
      </c>
    </row>
    <row r="595" ht="15.75" customHeight="1">
      <c r="N595" s="395">
        <f>IF($B595="ativo",$K595,0)</f>
        <v/>
      </c>
      <c r="O595" s="395">
        <f>IF($B595="distratado",$K595,0)</f>
        <v/>
      </c>
    </row>
    <row r="596" ht="15.75" customHeight="1">
      <c r="N596" s="395">
        <f>IF($B596="ativo",$K596,0)</f>
        <v/>
      </c>
      <c r="O596" s="395">
        <f>IF($B596="distratado",$K596,0)</f>
        <v/>
      </c>
    </row>
    <row r="597" ht="15.75" customHeight="1">
      <c r="N597" s="395">
        <f>IF($B597="ativo",$K597,0)</f>
        <v/>
      </c>
      <c r="O597" s="395">
        <f>IF($B597="distratado",$K597,0)</f>
        <v/>
      </c>
    </row>
    <row r="598" ht="15.75" customHeight="1">
      <c r="N598" s="395">
        <f>IF($B598="ativo",$K598,0)</f>
        <v/>
      </c>
      <c r="O598" s="395">
        <f>IF($B598="distratado",$K598,0)</f>
        <v/>
      </c>
    </row>
    <row r="599" ht="15.75" customHeight="1">
      <c r="N599" s="395">
        <f>IF($B599="ativo",$K599,0)</f>
        <v/>
      </c>
      <c r="O599" s="395">
        <f>IF($B599="distratado",$K599,0)</f>
        <v/>
      </c>
    </row>
    <row r="600" ht="15.75" customHeight="1">
      <c r="N600" s="395">
        <f>IF($B600="ativo",$K600,0)</f>
        <v/>
      </c>
      <c r="O600" s="395">
        <f>IF($B600="distratado",$K600,0)</f>
        <v/>
      </c>
    </row>
    <row r="601" ht="15.75" customHeight="1">
      <c r="N601" s="395">
        <f>IF($B601="ativo",$K601,0)</f>
        <v/>
      </c>
      <c r="O601" s="395">
        <f>IF($B601="distratado",$K601,0)</f>
        <v/>
      </c>
    </row>
    <row r="602" ht="15.75" customHeight="1">
      <c r="N602" s="395">
        <f>IF($B602="ativo",$K602,0)</f>
        <v/>
      </c>
      <c r="O602" s="395">
        <f>IF($B602="distratado",$K602,0)</f>
        <v/>
      </c>
    </row>
    <row r="603" ht="15.75" customHeight="1">
      <c r="N603" s="395">
        <f>IF($B603="ativo",$K603,0)</f>
        <v/>
      </c>
      <c r="O603" s="395">
        <f>IF($B603="distratado",$K603,0)</f>
        <v/>
      </c>
    </row>
    <row r="604" ht="15.75" customHeight="1">
      <c r="N604" s="395">
        <f>IF($B604="ativo",$K604,0)</f>
        <v/>
      </c>
      <c r="O604" s="395">
        <f>IF($B604="distratado",$K604,0)</f>
        <v/>
      </c>
    </row>
    <row r="605" ht="15.75" customHeight="1">
      <c r="N605" s="395">
        <f>IF($B605="ativo",$K605,0)</f>
        <v/>
      </c>
      <c r="O605" s="395">
        <f>IF($B605="distratado",$K605,0)</f>
        <v/>
      </c>
    </row>
    <row r="606" ht="15.75" customHeight="1">
      <c r="N606" s="395">
        <f>IF($B606="ativo",$K606,0)</f>
        <v/>
      </c>
      <c r="O606" s="395">
        <f>IF($B606="distratado",$K606,0)</f>
        <v/>
      </c>
    </row>
    <row r="607" ht="15.75" customHeight="1">
      <c r="N607" s="395">
        <f>IF($B607="ativo",$K607,0)</f>
        <v/>
      </c>
      <c r="O607" s="395">
        <f>IF($B607="distratado",$K607,0)</f>
        <v/>
      </c>
    </row>
    <row r="608" ht="15.75" customHeight="1">
      <c r="N608" s="395">
        <f>IF($B608="ativo",$K608,0)</f>
        <v/>
      </c>
      <c r="O608" s="395">
        <f>IF($B608="distratado",$K608,0)</f>
        <v/>
      </c>
    </row>
    <row r="609" ht="15.75" customHeight="1">
      <c r="N609" s="395">
        <f>IF($B609="ativo",$K609,0)</f>
        <v/>
      </c>
      <c r="O609" s="395">
        <f>IF($B609="distratado",$K609,0)</f>
        <v/>
      </c>
    </row>
    <row r="610" ht="15.75" customHeight="1">
      <c r="N610" s="395">
        <f>IF($B610="ativo",$K610,0)</f>
        <v/>
      </c>
      <c r="O610" s="395">
        <f>IF($B610="distratado",$K610,0)</f>
        <v/>
      </c>
    </row>
    <row r="611" ht="15.75" customHeight="1">
      <c r="N611" s="395">
        <f>IF($B611="ativo",$K611,0)</f>
        <v/>
      </c>
      <c r="O611" s="395">
        <f>IF($B611="distratado",$K611,0)</f>
        <v/>
      </c>
    </row>
    <row r="612" ht="15.75" customHeight="1">
      <c r="N612" s="395">
        <f>IF($B612="ativo",$K612,0)</f>
        <v/>
      </c>
      <c r="O612" s="395">
        <f>IF($B612="distratado",$K612,0)</f>
        <v/>
      </c>
    </row>
    <row r="613" ht="15.75" customHeight="1">
      <c r="N613" s="395">
        <f>IF($B613="ativo",$K613,0)</f>
        <v/>
      </c>
      <c r="O613" s="395">
        <f>IF($B613="distratado",$K613,0)</f>
        <v/>
      </c>
    </row>
    <row r="614" ht="15.75" customHeight="1">
      <c r="N614" s="395">
        <f>IF($B614="ativo",$K614,0)</f>
        <v/>
      </c>
      <c r="O614" s="395">
        <f>IF($B614="distratado",$K614,0)</f>
        <v/>
      </c>
    </row>
    <row r="615" ht="15.75" customHeight="1">
      <c r="N615" s="395">
        <f>IF($B615="ativo",$K615,0)</f>
        <v/>
      </c>
      <c r="O615" s="395">
        <f>IF($B615="distratado",$K615,0)</f>
        <v/>
      </c>
    </row>
    <row r="616" ht="15.75" customHeight="1">
      <c r="N616" s="395">
        <f>IF($B616="ativo",$K616,0)</f>
        <v/>
      </c>
      <c r="O616" s="395">
        <f>IF($B616="distratado",$K616,0)</f>
        <v/>
      </c>
    </row>
    <row r="617" ht="15.75" customHeight="1">
      <c r="N617" s="395">
        <f>IF($B617="ativo",$K617,0)</f>
        <v/>
      </c>
      <c r="O617" s="395">
        <f>IF($B617="distratado",$K617,0)</f>
        <v/>
      </c>
    </row>
    <row r="618" ht="15.75" customHeight="1">
      <c r="N618" s="395">
        <f>IF($B618="ativo",$K618,0)</f>
        <v/>
      </c>
      <c r="O618" s="395">
        <f>IF($B618="distratado",$K618,0)</f>
        <v/>
      </c>
    </row>
    <row r="619" ht="15.75" customHeight="1">
      <c r="N619" s="395">
        <f>IF($B619="ativo",$K619,0)</f>
        <v/>
      </c>
      <c r="O619" s="395">
        <f>IF($B619="distratado",$K619,0)</f>
        <v/>
      </c>
    </row>
    <row r="620" ht="15.75" customHeight="1">
      <c r="N620" s="395">
        <f>IF($B620="ativo",$K620,0)</f>
        <v/>
      </c>
      <c r="O620" s="395">
        <f>IF($B620="distratado",$K620,0)</f>
        <v/>
      </c>
    </row>
    <row r="621" ht="15.75" customHeight="1">
      <c r="N621" s="395">
        <f>IF($B621="ativo",$K621,0)</f>
        <v/>
      </c>
      <c r="O621" s="395">
        <f>IF($B621="distratado",$K621,0)</f>
        <v/>
      </c>
    </row>
    <row r="622" ht="15.75" customHeight="1">
      <c r="N622" s="395">
        <f>IF($B622="ativo",$K622,0)</f>
        <v/>
      </c>
      <c r="O622" s="395">
        <f>IF($B622="distratado",$K622,0)</f>
        <v/>
      </c>
    </row>
    <row r="623" ht="15.75" customHeight="1">
      <c r="N623" s="395">
        <f>IF($B623="ativo",$K623,0)</f>
        <v/>
      </c>
      <c r="O623" s="395">
        <f>IF($B623="distratado",$K623,0)</f>
        <v/>
      </c>
    </row>
    <row r="624" ht="15.75" customHeight="1">
      <c r="N624" s="395">
        <f>IF($B624="ativo",$K624,0)</f>
        <v/>
      </c>
      <c r="O624" s="395">
        <f>IF($B624="distratado",$K624,0)</f>
        <v/>
      </c>
    </row>
    <row r="625" ht="15.75" customHeight="1">
      <c r="N625" s="395">
        <f>IF($B625="ativo",$K625,0)</f>
        <v/>
      </c>
      <c r="O625" s="395">
        <f>IF($B625="distratado",$K625,0)</f>
        <v/>
      </c>
    </row>
    <row r="626" ht="15.75" customHeight="1">
      <c r="N626" s="395">
        <f>IF($B626="ativo",$K626,0)</f>
        <v/>
      </c>
      <c r="O626" s="395">
        <f>IF($B626="distratado",$K626,0)</f>
        <v/>
      </c>
    </row>
    <row r="627" ht="15.75" customHeight="1">
      <c r="N627" s="395">
        <f>IF($B627="ativo",$K627,0)</f>
        <v/>
      </c>
      <c r="O627" s="395">
        <f>IF($B627="distratado",$K627,0)</f>
        <v/>
      </c>
    </row>
    <row r="628" ht="15.75" customHeight="1">
      <c r="N628" s="395">
        <f>IF($B628="ativo",$K628,0)</f>
        <v/>
      </c>
      <c r="O628" s="395">
        <f>IF($B628="distratado",$K628,0)</f>
        <v/>
      </c>
    </row>
    <row r="629" ht="15.75" customHeight="1">
      <c r="N629" s="395">
        <f>IF($B629="ativo",$K629,0)</f>
        <v/>
      </c>
      <c r="O629" s="395">
        <f>IF($B629="distratado",$K629,0)</f>
        <v/>
      </c>
    </row>
    <row r="630" ht="15.75" customHeight="1">
      <c r="N630" s="395">
        <f>IF($B630="ativo",$K630,0)</f>
        <v/>
      </c>
      <c r="O630" s="395">
        <f>IF($B630="distratado",$K630,0)</f>
        <v/>
      </c>
    </row>
    <row r="631" ht="15.75" customHeight="1">
      <c r="N631" s="395">
        <f>IF($B631="ativo",$K631,0)</f>
        <v/>
      </c>
      <c r="O631" s="395">
        <f>IF($B631="distratado",$K631,0)</f>
        <v/>
      </c>
    </row>
    <row r="632" ht="15.75" customHeight="1">
      <c r="N632" s="395">
        <f>IF($B632="ativo",$K632,0)</f>
        <v/>
      </c>
      <c r="O632" s="395">
        <f>IF($B632="distratado",$K632,0)</f>
        <v/>
      </c>
    </row>
    <row r="633" ht="15.75" customHeight="1">
      <c r="N633" s="395">
        <f>IF($B633="ativo",$K633,0)</f>
        <v/>
      </c>
      <c r="O633" s="395">
        <f>IF($B633="distratado",$K633,0)</f>
        <v/>
      </c>
    </row>
    <row r="634" ht="15.75" customHeight="1">
      <c r="N634" s="395">
        <f>IF($B634="ativo",$K634,0)</f>
        <v/>
      </c>
      <c r="O634" s="395">
        <f>IF($B634="distratado",$K634,0)</f>
        <v/>
      </c>
    </row>
    <row r="635" ht="15.75" customHeight="1">
      <c r="N635" s="395">
        <f>IF($B635="ativo",$K635,0)</f>
        <v/>
      </c>
      <c r="O635" s="395">
        <f>IF($B635="distratado",$K635,0)</f>
        <v/>
      </c>
    </row>
    <row r="636" ht="15.75" customHeight="1">
      <c r="N636" s="395">
        <f>IF($B636="ativo",$K636,0)</f>
        <v/>
      </c>
      <c r="O636" s="395">
        <f>IF($B636="distratado",$K636,0)</f>
        <v/>
      </c>
    </row>
    <row r="637" ht="15.75" customHeight="1">
      <c r="N637" s="395">
        <f>IF($B637="ativo",$K637,0)</f>
        <v/>
      </c>
      <c r="O637" s="395">
        <f>IF($B637="distratado",$K637,0)</f>
        <v/>
      </c>
    </row>
    <row r="638" ht="15.75" customHeight="1">
      <c r="N638" s="395">
        <f>IF($B638="ativo",$K638,0)</f>
        <v/>
      </c>
      <c r="O638" s="395">
        <f>IF($B638="distratado",$K638,0)</f>
        <v/>
      </c>
    </row>
    <row r="639" ht="15.75" customHeight="1">
      <c r="N639" s="395">
        <f>IF($B639="ativo",$K639,0)</f>
        <v/>
      </c>
      <c r="O639" s="395">
        <f>IF($B639="distratado",$K639,0)</f>
        <v/>
      </c>
    </row>
    <row r="640" ht="15.75" customHeight="1">
      <c r="N640" s="395">
        <f>IF($B640="ativo",$K640,0)</f>
        <v/>
      </c>
      <c r="O640" s="395">
        <f>IF($B640="distratado",$K640,0)</f>
        <v/>
      </c>
    </row>
    <row r="641" ht="15.75" customHeight="1">
      <c r="N641" s="395">
        <f>IF($B641="ativo",$K641,0)</f>
        <v/>
      </c>
      <c r="O641" s="395">
        <f>IF($B641="distratado",$K641,0)</f>
        <v/>
      </c>
    </row>
    <row r="642" ht="15.75" customHeight="1">
      <c r="N642" s="395">
        <f>IF($B642="ativo",$K642,0)</f>
        <v/>
      </c>
      <c r="O642" s="395">
        <f>IF($B642="distratado",$K642,0)</f>
        <v/>
      </c>
    </row>
    <row r="643" ht="15.75" customHeight="1">
      <c r="N643" s="395">
        <f>IF($B643="ativo",$K643,0)</f>
        <v/>
      </c>
      <c r="O643" s="395">
        <f>IF($B643="distratado",$K643,0)</f>
        <v/>
      </c>
    </row>
    <row r="644" ht="15.75" customHeight="1">
      <c r="N644" s="395">
        <f>IF($B644="ativo",$K644,0)</f>
        <v/>
      </c>
      <c r="O644" s="395">
        <f>IF($B644="distratado",$K644,0)</f>
        <v/>
      </c>
    </row>
    <row r="645" ht="15.75" customHeight="1">
      <c r="N645" s="395">
        <f>IF($B645="ativo",$K645,0)</f>
        <v/>
      </c>
      <c r="O645" s="395">
        <f>IF($B645="distratado",$K645,0)</f>
        <v/>
      </c>
    </row>
    <row r="646" ht="15.75" customHeight="1">
      <c r="N646" s="395">
        <f>IF($B646="ativo",$K646,0)</f>
        <v/>
      </c>
      <c r="O646" s="395">
        <f>IF($B646="distratado",$K646,0)</f>
        <v/>
      </c>
    </row>
    <row r="647" ht="15.75" customHeight="1">
      <c r="N647" s="395">
        <f>IF($B647="ativo",$K647,0)</f>
        <v/>
      </c>
      <c r="O647" s="395">
        <f>IF($B647="distratado",$K647,0)</f>
        <v/>
      </c>
    </row>
    <row r="648" ht="15.75" customHeight="1">
      <c r="N648" s="395">
        <f>IF($B648="ativo",$K648,0)</f>
        <v/>
      </c>
      <c r="O648" s="395">
        <f>IF($B648="distratado",$K648,0)</f>
        <v/>
      </c>
    </row>
    <row r="649" ht="15.75" customHeight="1">
      <c r="N649" s="395">
        <f>IF($B649="ativo",$K649,0)</f>
        <v/>
      </c>
      <c r="O649" s="395">
        <f>IF($B649="distratado",$K649,0)</f>
        <v/>
      </c>
    </row>
    <row r="650" ht="15.75" customHeight="1">
      <c r="N650" s="395">
        <f>IF($B650="ativo",$K650,0)</f>
        <v/>
      </c>
      <c r="O650" s="395">
        <f>IF($B650="distratado",$K650,0)</f>
        <v/>
      </c>
    </row>
    <row r="651" ht="15.75" customHeight="1">
      <c r="N651" s="395">
        <f>IF($B651="ativo",$K651,0)</f>
        <v/>
      </c>
      <c r="O651" s="395">
        <f>IF($B651="distratado",$K651,0)</f>
        <v/>
      </c>
    </row>
    <row r="652" ht="15.75" customHeight="1">
      <c r="N652" s="395">
        <f>IF($B652="ativo",$K652,0)</f>
        <v/>
      </c>
      <c r="O652" s="395">
        <f>IF($B652="distratado",$K652,0)</f>
        <v/>
      </c>
    </row>
    <row r="653" ht="15.75" customHeight="1">
      <c r="N653" s="395">
        <f>IF($B653="ativo",$K653,0)</f>
        <v/>
      </c>
      <c r="O653" s="395">
        <f>IF($B653="distratado",$K653,0)</f>
        <v/>
      </c>
    </row>
    <row r="654" ht="15.75" customHeight="1">
      <c r="N654" s="395">
        <f>IF($B654="ativo",$K654,0)</f>
        <v/>
      </c>
      <c r="O654" s="395">
        <f>IF($B654="distratado",$K654,0)</f>
        <v/>
      </c>
    </row>
    <row r="655" ht="15.75" customHeight="1">
      <c r="N655" s="395">
        <f>IF($B655="ativo",$K655,0)</f>
        <v/>
      </c>
      <c r="O655" s="395">
        <f>IF($B655="distratado",$K655,0)</f>
        <v/>
      </c>
    </row>
    <row r="656" ht="15.75" customHeight="1">
      <c r="N656" s="395">
        <f>IF($B656="ativo",$K656,0)</f>
        <v/>
      </c>
      <c r="O656" s="395">
        <f>IF($B656="distratado",$K656,0)</f>
        <v/>
      </c>
    </row>
    <row r="657" ht="15.75" customHeight="1">
      <c r="N657" s="395">
        <f>IF($B657="ativo",$K657,0)</f>
        <v/>
      </c>
      <c r="O657" s="395">
        <f>IF($B657="distratado",$K657,0)</f>
        <v/>
      </c>
    </row>
    <row r="658" ht="15.75" customHeight="1">
      <c r="N658" s="395">
        <f>IF($B658="ativo",$K658,0)</f>
        <v/>
      </c>
      <c r="O658" s="395">
        <f>IF($B658="distratado",$K658,0)</f>
        <v/>
      </c>
    </row>
    <row r="659" ht="15.75" customHeight="1">
      <c r="N659" s="395">
        <f>IF($B659="ativo",$K659,0)</f>
        <v/>
      </c>
      <c r="O659" s="395">
        <f>IF($B659="distratado",$K659,0)</f>
        <v/>
      </c>
    </row>
    <row r="660" ht="15.75" customHeight="1">
      <c r="N660" s="395">
        <f>IF($B660="ativo",$K660,0)</f>
        <v/>
      </c>
      <c r="O660" s="395">
        <f>IF($B660="distratado",$K660,0)</f>
        <v/>
      </c>
    </row>
    <row r="661" ht="15.75" customHeight="1">
      <c r="N661" s="395">
        <f>IF($B661="ativo",$K661,0)</f>
        <v/>
      </c>
      <c r="O661" s="395">
        <f>IF($B661="distratado",$K661,0)</f>
        <v/>
      </c>
    </row>
    <row r="662" ht="15.75" customHeight="1">
      <c r="N662" s="395">
        <f>IF($B662="ativo",$K662,0)</f>
        <v/>
      </c>
      <c r="O662" s="395">
        <f>IF($B662="distratado",$K662,0)</f>
        <v/>
      </c>
    </row>
    <row r="663" ht="15.75" customHeight="1">
      <c r="N663" s="395">
        <f>IF($B663="ativo",$K663,0)</f>
        <v/>
      </c>
      <c r="O663" s="395">
        <f>IF($B663="distratado",$K663,0)</f>
        <v/>
      </c>
    </row>
    <row r="664" ht="15.75" customHeight="1">
      <c r="N664" s="395">
        <f>IF($B664="ativo",$K664,0)</f>
        <v/>
      </c>
      <c r="O664" s="395">
        <f>IF($B664="distratado",$K664,0)</f>
        <v/>
      </c>
    </row>
    <row r="665" ht="15.75" customHeight="1">
      <c r="N665" s="395">
        <f>IF($B665="ativo",$K665,0)</f>
        <v/>
      </c>
      <c r="O665" s="395">
        <f>IF($B665="distratado",$K665,0)</f>
        <v/>
      </c>
    </row>
    <row r="666" ht="15.75" customHeight="1">
      <c r="N666" s="395">
        <f>IF($B666="ativo",$K666,0)</f>
        <v/>
      </c>
      <c r="O666" s="395">
        <f>IF($B666="distratado",$K666,0)</f>
        <v/>
      </c>
    </row>
    <row r="667" ht="15.75" customHeight="1">
      <c r="N667" s="395">
        <f>IF($B667="ativo",$K667,0)</f>
        <v/>
      </c>
      <c r="O667" s="395">
        <f>IF($B667="distratado",$K667,0)</f>
        <v/>
      </c>
    </row>
    <row r="668" ht="15.75" customHeight="1">
      <c r="N668" s="395">
        <f>IF($B668="ativo",$K668,0)</f>
        <v/>
      </c>
      <c r="O668" s="395">
        <f>IF($B668="distratado",$K668,0)</f>
        <v/>
      </c>
    </row>
    <row r="669" ht="15.75" customHeight="1">
      <c r="N669" s="395">
        <f>IF($B669="ativo",$K669,0)</f>
        <v/>
      </c>
      <c r="O669" s="395">
        <f>IF($B669="distratado",$K669,0)</f>
        <v/>
      </c>
    </row>
    <row r="670" ht="15.75" customHeight="1">
      <c r="N670" s="395">
        <f>IF($B670="ativo",$K670,0)</f>
        <v/>
      </c>
      <c r="O670" s="395">
        <f>IF($B670="distratado",$K670,0)</f>
        <v/>
      </c>
    </row>
    <row r="671" ht="15.75" customHeight="1">
      <c r="N671" s="395">
        <f>IF($B671="ativo",$K671,0)</f>
        <v/>
      </c>
      <c r="O671" s="395">
        <f>IF($B671="distratado",$K671,0)</f>
        <v/>
      </c>
    </row>
    <row r="672" ht="15.75" customHeight="1">
      <c r="N672" s="395">
        <f>IF($B672="ativo",$K672,0)</f>
        <v/>
      </c>
      <c r="O672" s="395">
        <f>IF($B672="distratado",$K672,0)</f>
        <v/>
      </c>
    </row>
    <row r="673" ht="15.75" customHeight="1">
      <c r="N673" s="395">
        <f>IF($B673="ativo",$K673,0)</f>
        <v/>
      </c>
      <c r="O673" s="395">
        <f>IF($B673="distratado",$K673,0)</f>
        <v/>
      </c>
    </row>
    <row r="674" ht="15.75" customHeight="1">
      <c r="N674" s="395">
        <f>IF($B674="ativo",$K674,0)</f>
        <v/>
      </c>
      <c r="O674" s="395">
        <f>IF($B674="distratado",$K674,0)</f>
        <v/>
      </c>
    </row>
    <row r="675" ht="15.75" customHeight="1">
      <c r="N675" s="395">
        <f>IF($B675="ativo",$K675,0)</f>
        <v/>
      </c>
      <c r="O675" s="395">
        <f>IF($B675="distratado",$K675,0)</f>
        <v/>
      </c>
    </row>
    <row r="676" ht="15.75" customHeight="1">
      <c r="N676" s="395">
        <f>IF($B676="ativo",$K676,0)</f>
        <v/>
      </c>
      <c r="O676" s="395">
        <f>IF($B676="distratado",$K676,0)</f>
        <v/>
      </c>
    </row>
    <row r="677" ht="15.75" customHeight="1">
      <c r="N677" s="395">
        <f>IF($B677="ativo",$K677,0)</f>
        <v/>
      </c>
      <c r="O677" s="395">
        <f>IF($B677="distratado",$K677,0)</f>
        <v/>
      </c>
    </row>
    <row r="678" ht="15.75" customHeight="1">
      <c r="N678" s="395">
        <f>IF($B678="ativo",$K678,0)</f>
        <v/>
      </c>
      <c r="O678" s="395">
        <f>IF($B678="distratado",$K678,0)</f>
        <v/>
      </c>
    </row>
    <row r="679" ht="15.75" customHeight="1">
      <c r="N679" s="395">
        <f>IF($B679="ativo",$K679,0)</f>
        <v/>
      </c>
      <c r="O679" s="395">
        <f>IF($B679="distratado",$K679,0)</f>
        <v/>
      </c>
    </row>
    <row r="680" ht="15.75" customHeight="1">
      <c r="N680" s="395">
        <f>IF($B680="ativo",$K680,0)</f>
        <v/>
      </c>
      <c r="O680" s="395">
        <f>IF($B680="distratado",$K680,0)</f>
        <v/>
      </c>
    </row>
    <row r="681" ht="15.75" customHeight="1">
      <c r="N681" s="395">
        <f>IF($B681="ativo",$K681,0)</f>
        <v/>
      </c>
      <c r="O681" s="395">
        <f>IF($B681="distratado",$K681,0)</f>
        <v/>
      </c>
    </row>
    <row r="682" ht="15.75" customHeight="1">
      <c r="N682" s="395">
        <f>IF($B682="ativo",$K682,0)</f>
        <v/>
      </c>
      <c r="O682" s="395">
        <f>IF($B682="distratado",$K682,0)</f>
        <v/>
      </c>
    </row>
    <row r="683" ht="15.75" customHeight="1">
      <c r="N683" s="395">
        <f>IF($B683="ativo",$K683,0)</f>
        <v/>
      </c>
      <c r="O683" s="395">
        <f>IF($B683="distratado",$K683,0)</f>
        <v/>
      </c>
    </row>
    <row r="684" ht="15.75" customHeight="1">
      <c r="N684" s="395">
        <f>IF($B684="ativo",$K684,0)</f>
        <v/>
      </c>
      <c r="O684" s="395">
        <f>IF($B684="distratado",$K684,0)</f>
        <v/>
      </c>
    </row>
    <row r="685" ht="15.75" customHeight="1">
      <c r="N685" s="395">
        <f>IF($B685="ativo",$K685,0)</f>
        <v/>
      </c>
      <c r="O685" s="395">
        <f>IF($B685="distratado",$K685,0)</f>
        <v/>
      </c>
    </row>
    <row r="686" ht="15.75" customHeight="1">
      <c r="N686" s="395">
        <f>IF($B686="ativo",$K686,0)</f>
        <v/>
      </c>
      <c r="O686" s="395">
        <f>IF($B686="distratado",$K686,0)</f>
        <v/>
      </c>
    </row>
    <row r="687" ht="15.75" customHeight="1">
      <c r="N687" s="395">
        <f>IF($B687="ativo",$K687,0)</f>
        <v/>
      </c>
      <c r="O687" s="395">
        <f>IF($B687="distratado",$K687,0)</f>
        <v/>
      </c>
    </row>
    <row r="688" ht="15.75" customHeight="1">
      <c r="N688" s="395">
        <f>IF($B688="ativo",$K688,0)</f>
        <v/>
      </c>
      <c r="O688" s="395">
        <f>IF($B688="distratado",$K688,0)</f>
        <v/>
      </c>
    </row>
    <row r="689" ht="15.75" customHeight="1">
      <c r="N689" s="395">
        <f>IF($B689="ativo",$K689,0)</f>
        <v/>
      </c>
      <c r="O689" s="395">
        <f>IF($B689="distratado",$K689,0)</f>
        <v/>
      </c>
    </row>
    <row r="690" ht="15.75" customHeight="1">
      <c r="N690" s="395">
        <f>IF($B690="ativo",$K690,0)</f>
        <v/>
      </c>
      <c r="O690" s="395">
        <f>IF($B690="distratado",$K690,0)</f>
        <v/>
      </c>
    </row>
    <row r="691" ht="15.75" customHeight="1">
      <c r="N691" s="395">
        <f>IF($B691="ativo",$K691,0)</f>
        <v/>
      </c>
      <c r="O691" s="395">
        <f>IF($B691="distratado",$K691,0)</f>
        <v/>
      </c>
    </row>
    <row r="692" ht="15.75" customHeight="1">
      <c r="N692" s="395">
        <f>IF($B692="ativo",$K692,0)</f>
        <v/>
      </c>
      <c r="O692" s="395">
        <f>IF($B692="distratado",$K692,0)</f>
        <v/>
      </c>
    </row>
    <row r="693" ht="15.75" customHeight="1">
      <c r="N693" s="395">
        <f>IF($B693="ativo",$K693,0)</f>
        <v/>
      </c>
      <c r="O693" s="395">
        <f>IF($B693="distratado",$K693,0)</f>
        <v/>
      </c>
    </row>
    <row r="694" ht="15.75" customHeight="1">
      <c r="N694" s="395">
        <f>IF($B694="ativo",$K694,0)</f>
        <v/>
      </c>
      <c r="O694" s="395">
        <f>IF($B694="distratado",$K694,0)</f>
        <v/>
      </c>
    </row>
    <row r="695" ht="15.75" customHeight="1">
      <c r="N695" s="395">
        <f>IF($B695="ativo",$K695,0)</f>
        <v/>
      </c>
      <c r="O695" s="395">
        <f>IF($B695="distratado",$K695,0)</f>
        <v/>
      </c>
    </row>
    <row r="696" ht="15.75" customHeight="1">
      <c r="N696" s="395">
        <f>IF($B696="ativo",$K696,0)</f>
        <v/>
      </c>
      <c r="O696" s="395">
        <f>IF($B696="distratado",$K696,0)</f>
        <v/>
      </c>
    </row>
    <row r="697" ht="15.75" customHeight="1">
      <c r="N697" s="395">
        <f>IF($B697="ativo",$K697,0)</f>
        <v/>
      </c>
      <c r="O697" s="395">
        <f>IF($B697="distratado",$K697,0)</f>
        <v/>
      </c>
    </row>
    <row r="698" ht="15.75" customHeight="1">
      <c r="N698" s="395">
        <f>IF($B698="ativo",$K698,0)</f>
        <v/>
      </c>
      <c r="O698" s="395">
        <f>IF($B698="distratado",$K698,0)</f>
        <v/>
      </c>
    </row>
    <row r="699" ht="15.75" customHeight="1">
      <c r="N699" s="395">
        <f>IF($B699="ativo",$K699,0)</f>
        <v/>
      </c>
      <c r="O699" s="395">
        <f>IF($B699="distratado",$K699,0)</f>
        <v/>
      </c>
    </row>
    <row r="700" ht="15.75" customHeight="1">
      <c r="N700" s="395">
        <f>IF($B700="ativo",$K700,0)</f>
        <v/>
      </c>
      <c r="O700" s="395">
        <f>IF($B700="distratado",$K700,0)</f>
        <v/>
      </c>
    </row>
    <row r="701" ht="15.75" customHeight="1">
      <c r="N701" s="395">
        <f>IF($B701="ativo",$K701,0)</f>
        <v/>
      </c>
      <c r="O701" s="395">
        <f>IF($B701="distratado",$K701,0)</f>
        <v/>
      </c>
    </row>
    <row r="702" ht="15.75" customHeight="1">
      <c r="N702" s="395">
        <f>IF($B702="ativo",$K702,0)</f>
        <v/>
      </c>
      <c r="O702" s="395">
        <f>IF($B702="distratado",$K702,0)</f>
        <v/>
      </c>
    </row>
  </sheetData>
  <pageMargins left="0.511811024" right="0.511811024" top="0.787401575" bottom="0.787401575" header="0" footer="0"/>
  <pageSetup orientation="landscape"/>
</worksheet>
</file>

<file path=xl/worksheets/sheet13.xml><?xml version="1.0" encoding="utf-8"?>
<worksheet xmlns="http://schemas.openxmlformats.org/spreadsheetml/2006/main">
  <sheetPr codeName="Sheet13">
    <outlinePr summaryBelow="1" summaryRight="1"/>
    <pageSetUpPr/>
  </sheetPr>
  <dimension ref="A1:N1"/>
  <sheetViews>
    <sheetView workbookViewId="0">
      <selection activeCell="XDG33" sqref="XDG33"/>
    </sheetView>
  </sheetViews>
  <sheetFormatPr baseColWidth="8" defaultColWidth="14.3984375" defaultRowHeight="15" customHeight="1"/>
  <cols>
    <col width="9" customWidth="1" style="395" min="1" max="14"/>
    <col width="8.59765625" customWidth="1" style="395" min="15" max="26"/>
    <col width="14.3984375" customWidth="1" style="395" min="27" max="28"/>
    <col width="14.3984375" customWidth="1" style="395" min="29" max="16384"/>
  </cols>
  <sheetData>
    <row r="1" ht="14.4" customHeight="1">
      <c r="A1" s="32" t="inlineStr">
        <is>
          <t>Contrato</t>
        </is>
      </c>
      <c r="B1" s="32" t="inlineStr">
        <is>
          <t>Cliente</t>
        </is>
      </c>
      <c r="C1" s="32" t="inlineStr">
        <is>
          <t>Valor do Contrato</t>
        </is>
      </c>
      <c r="D1" s="32" t="inlineStr">
        <is>
          <t>Parcelas Inadimplentes</t>
        </is>
      </c>
      <c r="E1" s="32" t="inlineStr">
        <is>
          <t>Inadimplencia</t>
        </is>
      </c>
      <c r="F1" s="32" t="inlineStr">
        <is>
          <t>Dias Atraso</t>
        </is>
      </c>
      <c r="G1" s="32" t="inlineStr">
        <is>
          <t>Faixa Atraso</t>
        </is>
      </c>
      <c r="H1" s="32" t="inlineStr">
        <is>
          <t>Data_Ultima_Parcela</t>
        </is>
      </c>
      <c r="I1" s="32" t="inlineStr">
        <is>
          <t>VP</t>
        </is>
      </c>
      <c r="J1" s="32" t="inlineStr">
        <is>
          <t>SALDO_DEVEDOR</t>
        </is>
      </c>
      <c r="K1" s="32" t="inlineStr">
        <is>
          <t>LTV</t>
        </is>
      </c>
      <c r="L1" s="32" t="inlineStr">
        <is>
          <t>Data_FECHAMENTO</t>
        </is>
      </c>
      <c r="M1" s="32" t="inlineStr">
        <is>
          <t>Status</t>
        </is>
      </c>
      <c r="N1" s="32">
        <f>SUMPRODUCT(J2:J1190,K2:K1190)/SUM(J2:J1190)</f>
        <v/>
      </c>
    </row>
  </sheetData>
  <pageMargins left="0.511811024" right="0.511811024" top="0.787401575" bottom="0.787401575" header="0" footer="0"/>
  <pageSetup orientation="landscape"/>
</worksheet>
</file>

<file path=xl/worksheets/sheet2.xml><?xml version="1.0" encoding="utf-8"?>
<worksheet xmlns="http://schemas.openxmlformats.org/spreadsheetml/2006/main">
  <sheetPr codeName="Sheet2">
    <tabColor rgb="FF00B050"/>
    <outlinePr summaryBelow="1" summaryRight="1"/>
    <pageSetUpPr fitToPage="1"/>
  </sheetPr>
  <dimension ref="A1:P54"/>
  <sheetViews>
    <sheetView showGridLines="0" view="pageBreakPreview" topLeftCell="A3" zoomScale="130" zoomScaleNormal="100" zoomScaleSheetLayoutView="130" workbookViewId="0">
      <selection activeCell="H19" sqref="H19"/>
    </sheetView>
  </sheetViews>
  <sheetFormatPr baseColWidth="8" defaultColWidth="0" defaultRowHeight="14.4"/>
  <cols>
    <col width="28.59765625" customWidth="1" style="115" min="1" max="1"/>
    <col width="13" customWidth="1" style="115" min="2" max="2"/>
    <col width="13" customWidth="1" style="118" min="3" max="3"/>
    <col width="13" customWidth="1" style="115" min="4" max="9"/>
    <col width="0.19921875" customWidth="1" style="115" min="10" max="10"/>
    <col hidden="1" width="8" customWidth="1" style="85" min="11" max="11"/>
    <col width="163.8984375" customWidth="1" style="85" min="12" max="13"/>
    <col width="6.5" customWidth="1" style="85" min="14" max="14"/>
    <col width="163.8984375" customWidth="1" style="85" min="15" max="16"/>
    <col width="150.3984375" customWidth="1" style="85" min="17" max="17"/>
    <col width="145.59765625" customWidth="1" style="85" min="18" max="18"/>
    <col width="155.3984375" customWidth="1" style="85" min="19" max="19"/>
    <col width="179.69921875" customWidth="1" style="85" min="20" max="20"/>
    <col width="181.59765625" customWidth="1" style="85" min="21" max="21"/>
    <col width="166.09765625" customWidth="1" style="85" min="22" max="22"/>
    <col width="182" customWidth="1" style="85" min="23" max="23"/>
    <col hidden="1" width="16.59765625" customWidth="1" style="85" min="24" max="24"/>
    <col width="10.09765625" bestFit="1" customWidth="1" style="85" min="25" max="25"/>
    <col width="16.59765625" bestFit="1" customWidth="1" style="85" min="26" max="26"/>
    <col hidden="1" width="16.59765625" customWidth="1" style="85" min="27" max="27"/>
    <col width="10.09765625" bestFit="1" customWidth="1" style="85" min="28" max="28"/>
    <col width="16.59765625" bestFit="1" customWidth="1" style="85" min="29" max="29"/>
    <col hidden="1" style="85" min="30" max="30"/>
    <col width="10.09765625" bestFit="1" customWidth="1" style="85" min="31" max="31"/>
    <col width="16.59765625" bestFit="1" customWidth="1" style="85" min="32" max="32"/>
    <col hidden="1" style="85" min="33" max="33"/>
    <col width="10.09765625" bestFit="1" customWidth="1" style="85" min="34" max="34"/>
    <col width="16.59765625" bestFit="1" customWidth="1" style="85" min="35" max="35"/>
    <col hidden="1" style="85" min="36" max="36"/>
    <col width="10.09765625" bestFit="1" customWidth="1" style="85" min="37" max="37"/>
    <col width="16.59765625" bestFit="1" customWidth="1" style="85" min="38" max="38"/>
    <col hidden="1" style="85" min="39" max="39"/>
    <col width="10.09765625" bestFit="1" customWidth="1" style="85" min="40" max="40"/>
    <col width="16.59765625" bestFit="1" customWidth="1" style="85" min="41" max="41"/>
    <col hidden="1" style="85" min="42" max="42"/>
    <col width="10.09765625" bestFit="1" customWidth="1" style="85" min="43" max="43"/>
    <col width="16.59765625" bestFit="1" customWidth="1" style="85" min="44" max="44"/>
    <col hidden="1" style="85" min="45" max="45"/>
    <col width="10.09765625" bestFit="1" customWidth="1" style="85" min="46" max="46"/>
    <col width="16.59765625" bestFit="1" customWidth="1" style="85" min="47" max="47"/>
    <col hidden="1" style="85" min="48" max="48"/>
    <col width="10.09765625" bestFit="1" customWidth="1" style="85" min="49" max="49"/>
    <col width="16.59765625" bestFit="1" customWidth="1" style="85" min="50" max="50"/>
    <col hidden="1" style="85" min="51" max="51"/>
    <col width="10.09765625" bestFit="1" customWidth="1" style="85" min="52" max="52"/>
    <col width="16.59765625" bestFit="1" customWidth="1" style="85" min="53" max="53"/>
    <col hidden="1" style="85" min="54" max="54"/>
    <col width="10.09765625" bestFit="1" customWidth="1" style="85" min="55" max="55"/>
    <col width="16.59765625" bestFit="1" customWidth="1" style="85" min="56" max="56"/>
    <col hidden="1" style="85" min="57" max="57"/>
    <col width="10.09765625" bestFit="1" customWidth="1" style="85" min="58" max="58"/>
    <col width="16.59765625" bestFit="1" customWidth="1" style="85" min="59" max="59"/>
    <col hidden="1" style="85" min="60" max="60"/>
    <col width="10.09765625" bestFit="1" customWidth="1" style="85" min="61" max="61"/>
    <col width="16.59765625" bestFit="1" customWidth="1" style="85" min="62" max="62"/>
    <col hidden="1" style="85" min="63" max="63"/>
    <col width="10.09765625" bestFit="1" customWidth="1" style="85" min="64" max="64"/>
    <col width="16.59765625" bestFit="1" customWidth="1" style="85" min="65" max="65"/>
    <col hidden="1" style="85" min="66" max="66"/>
    <col width="10.09765625" bestFit="1" customWidth="1" style="85" min="67" max="67"/>
    <col width="16.59765625" bestFit="1" customWidth="1" style="85" min="68" max="68"/>
    <col hidden="1" style="85" min="69" max="69"/>
    <col width="10.09765625" bestFit="1" customWidth="1" style="85" min="70" max="70"/>
    <col width="16.59765625" bestFit="1" customWidth="1" style="85" min="71" max="71"/>
    <col hidden="1" style="85" min="72" max="72"/>
    <col width="10.09765625" bestFit="1" customWidth="1" style="85" min="73" max="73"/>
    <col width="16.59765625" bestFit="1" customWidth="1" style="85" min="74" max="74"/>
    <col hidden="1" style="85" min="75" max="75"/>
    <col width="10.09765625" bestFit="1" customWidth="1" style="85" min="76" max="76"/>
    <col width="16.59765625" bestFit="1" customWidth="1" style="85" min="77" max="77"/>
    <col hidden="1" style="85" min="78" max="78"/>
    <col width="10.09765625" bestFit="1" customWidth="1" style="85" min="79" max="79"/>
    <col width="16.59765625" bestFit="1" customWidth="1" style="85" min="80" max="80"/>
    <col hidden="1" style="85" min="81" max="81"/>
    <col width="10.09765625" bestFit="1" customWidth="1" style="85" min="82" max="82"/>
    <col width="16.59765625" bestFit="1" customWidth="1" style="85" min="83" max="83"/>
    <col hidden="1" style="85" min="84" max="84"/>
    <col width="10.09765625" bestFit="1" customWidth="1" style="85" min="85" max="85"/>
    <col width="16.59765625" bestFit="1" customWidth="1" style="85" min="86" max="86"/>
    <col hidden="1" style="85" min="87" max="87"/>
    <col width="10.09765625" bestFit="1" customWidth="1" style="85" min="88" max="88"/>
    <col width="16.59765625" bestFit="1" customWidth="1" style="85" min="89" max="89"/>
    <col hidden="1" style="85" min="90" max="90"/>
    <col width="10.09765625" bestFit="1" customWidth="1" style="85" min="91" max="91"/>
    <col width="16.59765625" bestFit="1" customWidth="1" style="85" min="92" max="92"/>
    <col hidden="1" style="85" min="93" max="93"/>
    <col width="10.09765625" bestFit="1" customWidth="1" style="85" min="94" max="94"/>
    <col width="16.59765625" bestFit="1" customWidth="1" style="85" min="95" max="95"/>
    <col hidden="1" style="85" min="96" max="96"/>
    <col width="10.09765625" bestFit="1" customWidth="1" style="85" min="97" max="97"/>
    <col width="16.59765625" bestFit="1" customWidth="1" style="85" min="98" max="98"/>
    <col hidden="1" style="85" min="99" max="99"/>
    <col width="10.09765625" bestFit="1" customWidth="1" style="85" min="100" max="100"/>
    <col width="16.59765625" bestFit="1" customWidth="1" style="85" min="101" max="101"/>
    <col hidden="1" style="85" min="102" max="102"/>
    <col width="10.09765625" bestFit="1" customWidth="1" style="85" min="103" max="103"/>
    <col width="16.59765625" bestFit="1" customWidth="1" style="85" min="104" max="104"/>
    <col hidden="1" style="85" min="105" max="105"/>
    <col width="10.09765625" bestFit="1" customWidth="1" style="85" min="106" max="106"/>
    <col width="16.59765625" bestFit="1" customWidth="1" style="85" min="107" max="107"/>
    <col hidden="1" style="85" min="108" max="108"/>
    <col width="10.09765625" bestFit="1" customWidth="1" style="85" min="109" max="109"/>
    <col width="16.59765625" bestFit="1" customWidth="1" style="85" min="110" max="110"/>
    <col hidden="1" style="85" min="111" max="111"/>
    <col width="10.09765625" bestFit="1" customWidth="1" style="85" min="112" max="112"/>
    <col width="16.59765625" bestFit="1" customWidth="1" style="85" min="113" max="113"/>
    <col hidden="1" style="85" min="114" max="114"/>
    <col width="10.09765625" bestFit="1" customWidth="1" style="85" min="115" max="115"/>
    <col width="16.59765625" bestFit="1" customWidth="1" style="85" min="116" max="116"/>
    <col hidden="1" style="85" min="117" max="117"/>
    <col width="10.09765625" bestFit="1" customWidth="1" style="85" min="118" max="118"/>
    <col width="16.59765625" bestFit="1" customWidth="1" style="85" min="119" max="119"/>
    <col hidden="1" style="85" min="120" max="120"/>
    <col width="10.09765625" bestFit="1" customWidth="1" style="85" min="121" max="121"/>
    <col width="16.59765625" bestFit="1" customWidth="1" style="85" min="122" max="122"/>
    <col hidden="1" style="85" min="123" max="123"/>
    <col width="10.09765625" bestFit="1" customWidth="1" style="85" min="124" max="124"/>
    <col width="16.59765625" bestFit="1" customWidth="1" style="85" min="125" max="125"/>
    <col hidden="1" style="85" min="126" max="126"/>
    <col width="10.09765625" bestFit="1" customWidth="1" style="85" min="127" max="127"/>
    <col width="16.59765625" bestFit="1" customWidth="1" style="85" min="128" max="128"/>
    <col hidden="1" style="85" min="129" max="129"/>
    <col width="10.09765625" bestFit="1" customWidth="1" style="85" min="130" max="130"/>
    <col width="16.59765625" bestFit="1" customWidth="1" style="85" min="131" max="131"/>
    <col hidden="1" style="85" min="132" max="132"/>
    <col width="10.09765625" bestFit="1" customWidth="1" style="85" min="133" max="133"/>
    <col width="16.59765625" bestFit="1" customWidth="1" style="85" min="134" max="134"/>
    <col hidden="1" style="85" min="135" max="135"/>
    <col width="10.09765625" bestFit="1" customWidth="1" style="85" min="136" max="136"/>
    <col width="16.59765625" bestFit="1" customWidth="1" style="85" min="137" max="137"/>
    <col hidden="1" style="85" min="138" max="138"/>
    <col width="10.09765625" bestFit="1" customWidth="1" style="85" min="139" max="139"/>
    <col width="16.59765625" bestFit="1" customWidth="1" style="85" min="140" max="140"/>
    <col hidden="1" style="85" min="141" max="141"/>
    <col width="10.09765625" bestFit="1" customWidth="1" style="85" min="142" max="142"/>
    <col width="16.59765625" bestFit="1" customWidth="1" style="85" min="143" max="143"/>
    <col hidden="1" style="85" min="144" max="144"/>
    <col width="10.09765625" bestFit="1" customWidth="1" style="85" min="145" max="145"/>
    <col width="16.59765625" bestFit="1" customWidth="1" style="85" min="146" max="146"/>
    <col hidden="1" style="85" min="147" max="147"/>
    <col width="10.09765625" bestFit="1" customWidth="1" style="85" min="148" max="148"/>
    <col width="16.59765625" bestFit="1" customWidth="1" style="85" min="149" max="149"/>
    <col hidden="1" style="85" min="150" max="150"/>
    <col width="10.09765625" bestFit="1" customWidth="1" style="85" min="151" max="151"/>
    <col width="16.59765625" bestFit="1" customWidth="1" style="85" min="152" max="152"/>
    <col hidden="1" style="85" min="153" max="153"/>
    <col width="10.09765625" bestFit="1" customWidth="1" style="85" min="154" max="154"/>
    <col width="16.59765625" bestFit="1" customWidth="1" style="85" min="155" max="155"/>
    <col hidden="1" style="85" min="156" max="156"/>
    <col width="10.09765625" bestFit="1" customWidth="1" style="85" min="157" max="157"/>
    <col width="16.59765625" bestFit="1" customWidth="1" style="85" min="158" max="158"/>
    <col hidden="1" style="85" min="159" max="159"/>
    <col width="10.09765625" bestFit="1" customWidth="1" style="85" min="160" max="160"/>
    <col width="16.59765625" bestFit="1" customWidth="1" style="85" min="161" max="161"/>
    <col hidden="1" style="85" min="162" max="162"/>
    <col width="10.09765625" bestFit="1" customWidth="1" style="85" min="163" max="163"/>
    <col width="16.59765625" bestFit="1" customWidth="1" style="85" min="164" max="164"/>
    <col hidden="1" style="85" min="165" max="165"/>
    <col width="10.09765625" bestFit="1" customWidth="1" style="85" min="166" max="166"/>
    <col width="16.59765625" bestFit="1" customWidth="1" style="85" min="167" max="167"/>
    <col hidden="1" style="85" min="168" max="168"/>
    <col width="10.09765625" bestFit="1" customWidth="1" style="85" min="169" max="169"/>
    <col width="16.59765625" bestFit="1" customWidth="1" style="85" min="170" max="170"/>
    <col hidden="1" style="85" min="171" max="171"/>
    <col width="10.09765625" bestFit="1" customWidth="1" style="85" min="172" max="172"/>
    <col width="16.59765625" bestFit="1" customWidth="1" style="85" min="173" max="173"/>
    <col hidden="1" style="85" min="174" max="174"/>
    <col width="10.09765625" bestFit="1" customWidth="1" style="85" min="175" max="175"/>
    <col width="16.59765625" bestFit="1" customWidth="1" style="85" min="176" max="176"/>
    <col hidden="1" style="85" min="177" max="177"/>
    <col width="10.09765625" bestFit="1" customWidth="1" style="85" min="178" max="178"/>
    <col width="16.59765625" bestFit="1" customWidth="1" style="85" min="179" max="179"/>
    <col hidden="1" style="85" min="180" max="180"/>
    <col width="10.09765625" bestFit="1" customWidth="1" style="85" min="181" max="181"/>
    <col width="16.59765625" bestFit="1" customWidth="1" style="85" min="182" max="182"/>
    <col hidden="1" style="85" min="183" max="183"/>
    <col width="10.09765625" bestFit="1" customWidth="1" style="85" min="184" max="184"/>
    <col width="16.59765625" bestFit="1" customWidth="1" style="85" min="185" max="185"/>
    <col hidden="1" style="85" min="186" max="186"/>
    <col width="10.09765625" bestFit="1" customWidth="1" style="85" min="187" max="187"/>
    <col width="16.59765625" bestFit="1" customWidth="1" style="85" min="188" max="188"/>
    <col hidden="1" style="85" min="189" max="189"/>
    <col width="10.09765625" bestFit="1" customWidth="1" style="85" min="190" max="190"/>
    <col width="16.59765625" bestFit="1" customWidth="1" style="85" min="191" max="191"/>
    <col hidden="1" style="85" min="192" max="192"/>
    <col width="10.09765625" bestFit="1" customWidth="1" style="85" min="193" max="193"/>
    <col width="16.59765625" bestFit="1" customWidth="1" style="85" min="194" max="194"/>
    <col hidden="1" style="85" min="195" max="195"/>
    <col width="10.09765625" bestFit="1" customWidth="1" style="85" min="196" max="196"/>
    <col width="16.59765625" bestFit="1" customWidth="1" style="85" min="197" max="197"/>
    <col hidden="1" style="85" min="198" max="198"/>
    <col width="10.09765625" bestFit="1" customWidth="1" style="85" min="199" max="199"/>
    <col width="16.59765625" bestFit="1" customWidth="1" style="85" min="200" max="200"/>
    <col hidden="1" style="85" min="201" max="201"/>
    <col width="10.09765625" bestFit="1" customWidth="1" style="85" min="202" max="202"/>
    <col width="16.59765625" bestFit="1" customWidth="1" style="85" min="203" max="203"/>
    <col hidden="1" style="85" min="204" max="204"/>
    <col width="10.09765625" bestFit="1" customWidth="1" style="85" min="205" max="205"/>
    <col width="16.59765625" bestFit="1" customWidth="1" style="85" min="206" max="206"/>
    <col hidden="1" style="85" min="207" max="207"/>
    <col width="10.09765625" bestFit="1" customWidth="1" style="85" min="208" max="208"/>
    <col width="16.59765625" bestFit="1" customWidth="1" style="85" min="209" max="209"/>
    <col hidden="1" style="85" min="210" max="210"/>
    <col width="10.09765625" bestFit="1" customWidth="1" style="85" min="211" max="211"/>
    <col width="16.59765625" bestFit="1" customWidth="1" style="85" min="212" max="212"/>
    <col hidden="1" style="85" min="213" max="213"/>
    <col width="10.09765625" bestFit="1" customWidth="1" style="85" min="214" max="214"/>
    <col width="16.59765625" bestFit="1" customWidth="1" style="85" min="215" max="215"/>
    <col hidden="1" style="85" min="216" max="216"/>
    <col width="10.09765625" bestFit="1" customWidth="1" style="85" min="217" max="217"/>
    <col width="16.59765625" bestFit="1" customWidth="1" style="85" min="218" max="218"/>
    <col hidden="1" style="85" min="219" max="219"/>
    <col width="10.09765625" bestFit="1" customWidth="1" style="85" min="220" max="220"/>
    <col width="16.59765625" bestFit="1" customWidth="1" style="85" min="221" max="221"/>
    <col hidden="1" style="85" min="222" max="222"/>
    <col width="10.09765625" bestFit="1" customWidth="1" style="85" min="223" max="223"/>
    <col width="16.59765625" bestFit="1" customWidth="1" style="85" min="224" max="224"/>
    <col hidden="1" style="85" min="225" max="225"/>
    <col width="10.09765625" bestFit="1" customWidth="1" style="85" min="226" max="226"/>
    <col width="16.59765625" bestFit="1" customWidth="1" style="85" min="227" max="227"/>
    <col hidden="1" style="85" min="228" max="228"/>
    <col width="10.09765625" bestFit="1" customWidth="1" style="85" min="229" max="229"/>
    <col width="16.59765625" bestFit="1" customWidth="1" style="85" min="230" max="230"/>
    <col hidden="1" style="85" min="231" max="231"/>
    <col width="10.09765625" bestFit="1" customWidth="1" style="85" min="232" max="232"/>
    <col width="16.59765625" bestFit="1" customWidth="1" style="85" min="233" max="233"/>
    <col hidden="1" style="85" min="234" max="234"/>
    <col width="10.09765625" bestFit="1" customWidth="1" style="85" min="235" max="235"/>
    <col width="16.59765625" bestFit="1" customWidth="1" style="85" min="236" max="236"/>
    <col hidden="1" style="85" min="237" max="237"/>
    <col width="10.09765625" bestFit="1" customWidth="1" style="85" min="238" max="238"/>
    <col width="16.59765625" bestFit="1" customWidth="1" style="85" min="239" max="239"/>
    <col hidden="1" style="85" min="240" max="240"/>
    <col width="10.09765625" bestFit="1" customWidth="1" style="85" min="241" max="241"/>
    <col width="16.59765625" bestFit="1" customWidth="1" style="85" min="242" max="242"/>
    <col hidden="1" style="85" min="243" max="243"/>
    <col width="10.09765625" bestFit="1" customWidth="1" style="85" min="244" max="244"/>
    <col width="16.59765625" bestFit="1" customWidth="1" style="85" min="245" max="245"/>
    <col hidden="1" style="85" min="246" max="246"/>
    <col width="10.09765625" bestFit="1" customWidth="1" style="85" min="247" max="247"/>
    <col width="16.59765625" bestFit="1" customWidth="1" style="85" min="248" max="248"/>
    <col hidden="1" style="85" min="249" max="249"/>
    <col width="10.09765625" bestFit="1" customWidth="1" style="85" min="250" max="250"/>
    <col width="16.59765625" bestFit="1" customWidth="1" style="85" min="251" max="251"/>
    <col hidden="1" style="85" min="252" max="252"/>
    <col width="10.09765625" bestFit="1" customWidth="1" style="85" min="253" max="253"/>
    <col width="16.59765625" bestFit="1" customWidth="1" style="85" min="254" max="254"/>
    <col hidden="1" style="85" min="255" max="255"/>
    <col width="10.09765625" bestFit="1" customWidth="1" style="85" min="256" max="256"/>
    <col width="16.59765625" bestFit="1" customWidth="1" style="85" min="257" max="257"/>
    <col hidden="1" style="85" min="258" max="258"/>
    <col width="10.09765625" bestFit="1" customWidth="1" style="85" min="259" max="259"/>
    <col width="16.59765625" bestFit="1" customWidth="1" style="85" min="260" max="260"/>
    <col hidden="1" style="85" min="261" max="261"/>
    <col width="10.09765625" bestFit="1" customWidth="1" style="85" min="262" max="262"/>
    <col width="16.59765625" bestFit="1" customWidth="1" style="85" min="263" max="263"/>
    <col hidden="1" style="85" min="264" max="264"/>
    <col width="10.09765625" bestFit="1" customWidth="1" style="85" min="265" max="265"/>
    <col width="16.59765625" bestFit="1" customWidth="1" style="85" min="266" max="266"/>
    <col hidden="1" style="85" min="267" max="267"/>
    <col width="10.09765625" bestFit="1" customWidth="1" style="85" min="268" max="268"/>
    <col width="16.59765625" bestFit="1" customWidth="1" style="85" min="269" max="269"/>
    <col hidden="1" style="85" min="270" max="270"/>
    <col width="10.09765625" bestFit="1" customWidth="1" style="85" min="271" max="271"/>
    <col width="16.59765625" bestFit="1" customWidth="1" style="85" min="272" max="272"/>
    <col hidden="1" style="85" min="273" max="273"/>
    <col width="10.09765625" bestFit="1" customWidth="1" style="85" min="274" max="274"/>
    <col width="16.59765625" bestFit="1" customWidth="1" style="85" min="275" max="275"/>
    <col hidden="1" style="85" min="276" max="276"/>
    <col width="10.09765625" bestFit="1" customWidth="1" style="85" min="277" max="277"/>
    <col width="16.59765625" bestFit="1" customWidth="1" style="85" min="278" max="278"/>
    <col hidden="1" style="85" min="279" max="279"/>
    <col width="10.09765625" bestFit="1" customWidth="1" style="85" min="280" max="280"/>
    <col width="16.59765625" bestFit="1" customWidth="1" style="85" min="281" max="281"/>
    <col hidden="1" style="85" min="282" max="282"/>
    <col width="10.09765625" bestFit="1" customWidth="1" style="85" min="283" max="283"/>
    <col width="16.59765625" bestFit="1" customWidth="1" style="85" min="284" max="284"/>
    <col hidden="1" style="85" min="285" max="285"/>
    <col width="10.09765625" bestFit="1" customWidth="1" style="85" min="286" max="286"/>
    <col width="16.59765625" bestFit="1" customWidth="1" style="85" min="287" max="287"/>
    <col hidden="1" style="85" min="288" max="288"/>
    <col width="10.09765625" bestFit="1" customWidth="1" style="85" min="289" max="289"/>
    <col width="16.59765625" bestFit="1" customWidth="1" style="85" min="290" max="290"/>
    <col hidden="1" style="85" min="291" max="291"/>
    <col width="10.09765625" bestFit="1" customWidth="1" style="85" min="292" max="292"/>
    <col width="16.59765625" bestFit="1" customWidth="1" style="85" min="293" max="293"/>
    <col hidden="1" style="85" min="294" max="294"/>
    <col width="10.09765625" bestFit="1" customWidth="1" style="85" min="295" max="295"/>
    <col width="16.59765625" bestFit="1" customWidth="1" style="85" min="296" max="296"/>
    <col hidden="1" style="85" min="297" max="297"/>
    <col width="10.09765625" bestFit="1" customWidth="1" style="85" min="298" max="298"/>
    <col width="16.59765625" bestFit="1" customWidth="1" style="85" min="299" max="299"/>
    <col hidden="1" style="85" min="300" max="300"/>
    <col width="10.09765625" bestFit="1" customWidth="1" style="85" min="301" max="301"/>
    <col width="16.59765625" bestFit="1" customWidth="1" style="85" min="302" max="302"/>
    <col hidden="1" style="85" min="303" max="303"/>
    <col width="10.09765625" bestFit="1" customWidth="1" style="85" min="304" max="304"/>
    <col width="16.59765625" bestFit="1" customWidth="1" style="85" min="305" max="305"/>
    <col hidden="1" style="85" min="306" max="306"/>
    <col width="10.09765625" bestFit="1" customWidth="1" style="85" min="307" max="307"/>
    <col width="16.59765625" bestFit="1" customWidth="1" style="85" min="308" max="308"/>
    <col hidden="1" style="85" min="309" max="309"/>
    <col width="10.09765625" bestFit="1" customWidth="1" style="85" min="310" max="310"/>
    <col width="16.59765625" bestFit="1" customWidth="1" style="85" min="311" max="311"/>
    <col hidden="1" style="85" min="312" max="312"/>
    <col width="10.09765625" bestFit="1" customWidth="1" style="85" min="313" max="313"/>
    <col width="16.59765625" bestFit="1" customWidth="1" style="85" min="314" max="314"/>
    <col hidden="1" style="85" min="315" max="315"/>
    <col width="10.09765625" bestFit="1" customWidth="1" style="85" min="316" max="316"/>
    <col width="16.59765625" bestFit="1" customWidth="1" style="85" min="317" max="317"/>
    <col hidden="1" style="85" min="318" max="318"/>
    <col width="10.09765625" bestFit="1" customWidth="1" style="85" min="319" max="319"/>
    <col width="16.59765625" bestFit="1" customWidth="1" style="85" min="320" max="320"/>
    <col hidden="1" style="85" min="321" max="321"/>
    <col width="10.09765625" bestFit="1" customWidth="1" style="85" min="322" max="322"/>
    <col width="16.59765625" bestFit="1" customWidth="1" style="85" min="323" max="323"/>
    <col hidden="1" style="85" min="324" max="324"/>
    <col width="10.09765625" bestFit="1" customWidth="1" style="85" min="325" max="325"/>
    <col width="16.59765625" bestFit="1" customWidth="1" style="85" min="326" max="326"/>
    <col hidden="1" style="85" min="327" max="327"/>
    <col width="10.09765625" bestFit="1" customWidth="1" style="85" min="328" max="328"/>
    <col width="16.59765625" bestFit="1" customWidth="1" style="85" min="329" max="329"/>
    <col hidden="1" style="85" min="330" max="330"/>
    <col width="10.09765625" bestFit="1" customWidth="1" style="85" min="331" max="331"/>
    <col width="16.59765625" bestFit="1" customWidth="1" style="85" min="332" max="332"/>
    <col hidden="1" style="85" min="333" max="333"/>
    <col width="10.09765625" bestFit="1" customWidth="1" style="85" min="334" max="334"/>
    <col width="16.59765625" bestFit="1" customWidth="1" style="85" min="335" max="335"/>
    <col hidden="1" style="85" min="336" max="336"/>
    <col width="10.09765625" bestFit="1" customWidth="1" style="85" min="337" max="337"/>
    <col width="16.59765625" bestFit="1" customWidth="1" style="85" min="338" max="338"/>
    <col hidden="1" style="85" min="339" max="339"/>
    <col width="10.09765625" bestFit="1" customWidth="1" style="85" min="340" max="340"/>
    <col width="16.59765625" bestFit="1" customWidth="1" style="85" min="341" max="341"/>
    <col hidden="1" style="85" min="342" max="342"/>
    <col width="10.09765625" bestFit="1" customWidth="1" style="85" min="343" max="343"/>
    <col width="16.59765625" bestFit="1" customWidth="1" style="85" min="344" max="344"/>
    <col hidden="1" style="85" min="345" max="345"/>
    <col width="10.09765625" bestFit="1" customWidth="1" style="85" min="346" max="346"/>
    <col width="16.59765625" bestFit="1" customWidth="1" style="85" min="347" max="347"/>
    <col hidden="1" style="85" min="348" max="348"/>
    <col width="10.09765625" bestFit="1" customWidth="1" style="85" min="349" max="349"/>
    <col width="16.59765625" bestFit="1" customWidth="1" style="85" min="350" max="350"/>
    <col hidden="1" style="85" min="351" max="351"/>
    <col width="10.09765625" bestFit="1" customWidth="1" style="85" min="352" max="352"/>
    <col width="16.59765625" bestFit="1" customWidth="1" style="85" min="353" max="353"/>
    <col hidden="1" style="85" min="354" max="354"/>
    <col width="10.09765625" bestFit="1" customWidth="1" style="85" min="355" max="355"/>
    <col width="16.59765625" bestFit="1" customWidth="1" style="85" min="356" max="356"/>
    <col hidden="1" style="85" min="357" max="357"/>
    <col width="10.09765625" bestFit="1" customWidth="1" style="85" min="358" max="358"/>
    <col width="16.59765625" bestFit="1" customWidth="1" style="85" min="359" max="359"/>
    <col hidden="1" style="85" min="360" max="360"/>
    <col width="10.09765625" bestFit="1" customWidth="1" style="85" min="361" max="361"/>
    <col width="16.59765625" bestFit="1" customWidth="1" style="85" min="362" max="362"/>
    <col hidden="1" style="85" min="363" max="363"/>
    <col width="10.09765625" bestFit="1" customWidth="1" style="85" min="364" max="364"/>
    <col width="16.59765625" bestFit="1" customWidth="1" style="85" min="365" max="365"/>
    <col hidden="1" style="85" min="366" max="366"/>
    <col width="10.09765625" bestFit="1" customWidth="1" style="85" min="367" max="367"/>
    <col width="16.59765625" bestFit="1" customWidth="1" style="85" min="368" max="368"/>
    <col hidden="1" style="85" min="369" max="369"/>
    <col width="10.09765625" bestFit="1" customWidth="1" style="85" min="370" max="370"/>
    <col width="16.59765625" bestFit="1" customWidth="1" style="85" min="371" max="371"/>
    <col hidden="1" style="85" min="372" max="372"/>
    <col width="10.09765625" bestFit="1" customWidth="1" style="85" min="373" max="373"/>
    <col width="16.59765625" bestFit="1" customWidth="1" style="85" min="374" max="374"/>
    <col hidden="1" style="85" min="375" max="375"/>
    <col width="10.09765625" bestFit="1" customWidth="1" style="85" min="376" max="376"/>
    <col width="16.59765625" bestFit="1" customWidth="1" style="85" min="377" max="377"/>
    <col hidden="1" style="85" min="378" max="378"/>
    <col width="10.09765625" bestFit="1" customWidth="1" style="85" min="379" max="379"/>
    <col width="16.59765625" bestFit="1" customWidth="1" style="85" min="380" max="380"/>
    <col hidden="1" style="85" min="381" max="381"/>
    <col width="10.09765625" bestFit="1" customWidth="1" style="85" min="382" max="382"/>
    <col width="16.59765625" bestFit="1" customWidth="1" style="85" min="383" max="383"/>
    <col hidden="1" style="85" min="384" max="384"/>
    <col width="10.09765625" bestFit="1" customWidth="1" style="85" min="385" max="385"/>
    <col width="16.59765625" bestFit="1" customWidth="1" style="85" min="386" max="386"/>
    <col hidden="1" style="85" min="387" max="387"/>
    <col width="10.09765625" bestFit="1" customWidth="1" style="85" min="388" max="388"/>
    <col width="16.59765625" bestFit="1" customWidth="1" style="85" min="389" max="389"/>
    <col hidden="1" style="85" min="390" max="390"/>
    <col width="10.09765625" bestFit="1" customWidth="1" style="85" min="391" max="391"/>
    <col width="16.59765625" bestFit="1" customWidth="1" style="85" min="392" max="392"/>
    <col hidden="1" style="85" min="393" max="393"/>
    <col width="10.09765625" bestFit="1" customWidth="1" style="85" min="394" max="394"/>
    <col width="16.59765625" bestFit="1" customWidth="1" style="85" min="395" max="395"/>
    <col hidden="1" style="85" min="396" max="396"/>
    <col width="10.09765625" bestFit="1" customWidth="1" style="85" min="397" max="397"/>
    <col width="16.59765625" bestFit="1" customWidth="1" style="85" min="398" max="398"/>
    <col hidden="1" style="85" min="399" max="399"/>
    <col width="10.09765625" bestFit="1" customWidth="1" style="85" min="400" max="400"/>
    <col width="16.59765625" bestFit="1" customWidth="1" style="85" min="401" max="401"/>
    <col hidden="1" style="85" min="402" max="402"/>
    <col width="10.09765625" bestFit="1" customWidth="1" style="85" min="403" max="403"/>
    <col width="16.59765625" bestFit="1" customWidth="1" style="85" min="404" max="404"/>
    <col hidden="1" style="85" min="405" max="405"/>
    <col width="10.09765625" bestFit="1" customWidth="1" style="85" min="406" max="406"/>
    <col width="16.59765625" bestFit="1" customWidth="1" style="85" min="407" max="407"/>
    <col hidden="1" style="85" min="408" max="408"/>
    <col width="10.09765625" bestFit="1" customWidth="1" style="85" min="409" max="409"/>
    <col width="16.59765625" bestFit="1" customWidth="1" style="85" min="410" max="410"/>
    <col hidden="1" style="85" min="411" max="411"/>
    <col width="10.09765625" bestFit="1" customWidth="1" style="85" min="412" max="412"/>
    <col width="16.59765625" bestFit="1" customWidth="1" style="85" min="413" max="413"/>
    <col hidden="1" style="85" min="414" max="414"/>
    <col width="10.09765625" bestFit="1" customWidth="1" style="85" min="415" max="415"/>
    <col width="16.59765625" bestFit="1" customWidth="1" style="85" min="416" max="416"/>
    <col hidden="1" style="85" min="417" max="417"/>
    <col width="10.09765625" bestFit="1" customWidth="1" style="85" min="418" max="418"/>
    <col width="16.59765625" bestFit="1" customWidth="1" style="85" min="419" max="419"/>
    <col hidden="1" style="85" min="420" max="420"/>
    <col width="10.09765625" bestFit="1" customWidth="1" style="85" min="421" max="421"/>
    <col width="16.59765625" bestFit="1" customWidth="1" style="85" min="422" max="422"/>
    <col hidden="1" style="85" min="423" max="423"/>
    <col width="10.09765625" bestFit="1" customWidth="1" style="85" min="424" max="424"/>
    <col width="16.59765625" bestFit="1" customWidth="1" style="85" min="425" max="425"/>
    <col hidden="1" style="85" min="426" max="426"/>
    <col width="10.09765625" bestFit="1" customWidth="1" style="85" min="427" max="427"/>
    <col width="16.59765625" bestFit="1" customWidth="1" style="85" min="428" max="428"/>
    <col hidden="1" style="85" min="429" max="429"/>
    <col width="10.09765625" bestFit="1" customWidth="1" style="85" min="430" max="430"/>
    <col width="16.59765625" bestFit="1" customWidth="1" style="85" min="431" max="431"/>
    <col hidden="1" style="85" min="432" max="432"/>
    <col width="10.09765625" bestFit="1" customWidth="1" style="85" min="433" max="433"/>
    <col width="16.59765625" bestFit="1" customWidth="1" style="85" min="434" max="434"/>
    <col hidden="1" style="85" min="435" max="435"/>
    <col width="10.09765625" bestFit="1" customWidth="1" style="85" min="436" max="436"/>
    <col width="16.59765625" bestFit="1" customWidth="1" style="85" min="437" max="437"/>
    <col hidden="1" style="85" min="438" max="438"/>
    <col width="10.09765625" bestFit="1" customWidth="1" style="85" min="439" max="439"/>
    <col width="16.59765625" bestFit="1" customWidth="1" style="85" min="440" max="440"/>
    <col hidden="1" style="85" min="441" max="441"/>
    <col width="10.09765625" bestFit="1" customWidth="1" style="85" min="442" max="442"/>
    <col width="16.59765625" bestFit="1" customWidth="1" style="85" min="443" max="443"/>
    <col hidden="1" style="85" min="444" max="444"/>
    <col width="10.09765625" bestFit="1" customWidth="1" style="85" min="445" max="445"/>
    <col width="16.59765625" bestFit="1" customWidth="1" style="85" min="446" max="446"/>
    <col hidden="1" style="85" min="447" max="447"/>
    <col width="10.09765625" bestFit="1" customWidth="1" style="85" min="448" max="448"/>
    <col width="16.59765625" bestFit="1" customWidth="1" style="85" min="449" max="449"/>
    <col hidden="1" style="85" min="450" max="450"/>
    <col width="10.09765625" bestFit="1" customWidth="1" style="85" min="451" max="451"/>
    <col width="16.59765625" bestFit="1" customWidth="1" style="85" min="452" max="452"/>
    <col hidden="1" style="85" min="453" max="453"/>
    <col width="10.09765625" bestFit="1" customWidth="1" style="85" min="454" max="454"/>
    <col width="16.59765625" bestFit="1" customWidth="1" style="85" min="455" max="455"/>
    <col hidden="1" style="85" min="456" max="456"/>
    <col width="10.09765625" bestFit="1" customWidth="1" style="85" min="457" max="457"/>
    <col width="16.59765625" bestFit="1" customWidth="1" style="85" min="458" max="458"/>
    <col hidden="1" style="85" min="459" max="459"/>
    <col width="10.09765625" bestFit="1" customWidth="1" style="85" min="460" max="460"/>
    <col width="16.59765625" bestFit="1" customWidth="1" style="85" min="461" max="461"/>
    <col hidden="1" style="85" min="462" max="462"/>
    <col width="10.09765625" bestFit="1" customWidth="1" style="85" min="463" max="463"/>
    <col width="16.59765625" bestFit="1" customWidth="1" style="85" min="464" max="464"/>
    <col hidden="1" style="85" min="465" max="465"/>
    <col width="10.09765625" bestFit="1" customWidth="1" style="85" min="466" max="466"/>
    <col width="16.59765625" bestFit="1" customWidth="1" style="85" min="467" max="467"/>
    <col hidden="1" style="85" min="468" max="468"/>
    <col width="10.09765625" bestFit="1" customWidth="1" style="85" min="469" max="469"/>
    <col width="16.59765625" bestFit="1" customWidth="1" style="85" min="470" max="470"/>
    <col hidden="1" style="85" min="471" max="471"/>
    <col width="10.09765625" bestFit="1" customWidth="1" style="85" min="472" max="472"/>
    <col width="16.59765625" bestFit="1" customWidth="1" style="85" min="473" max="473"/>
    <col hidden="1" style="85" min="474" max="474"/>
    <col width="10.09765625" bestFit="1" customWidth="1" style="85" min="475" max="475"/>
    <col width="16.59765625" bestFit="1" customWidth="1" style="85" min="476" max="476"/>
    <col hidden="1" style="85" min="477" max="477"/>
    <col width="10.09765625" bestFit="1" customWidth="1" style="85" min="478" max="478"/>
    <col width="16.59765625" bestFit="1" customWidth="1" style="85" min="479" max="479"/>
    <col hidden="1" style="85" min="480" max="480"/>
    <col width="10.09765625" bestFit="1" customWidth="1" style="85" min="481" max="481"/>
    <col width="16.59765625" bestFit="1" customWidth="1" style="85" min="482" max="482"/>
    <col hidden="1" style="85" min="483" max="483"/>
    <col width="10.09765625" bestFit="1" customWidth="1" style="85" min="484" max="484"/>
    <col width="16.59765625" bestFit="1" customWidth="1" style="85" min="485" max="485"/>
    <col hidden="1" style="85" min="486" max="486"/>
    <col width="10.09765625" bestFit="1" customWidth="1" style="85" min="487" max="487"/>
    <col width="16.59765625" bestFit="1" customWidth="1" style="85" min="488" max="488"/>
    <col hidden="1" style="85" min="489" max="489"/>
    <col width="10.09765625" bestFit="1" customWidth="1" style="85" min="490" max="490"/>
    <col width="16.59765625" bestFit="1" customWidth="1" style="85" min="491" max="491"/>
    <col hidden="1" style="85" min="492" max="492"/>
    <col width="10.09765625" bestFit="1" customWidth="1" style="85" min="493" max="493"/>
    <col width="16.59765625" bestFit="1" customWidth="1" style="85" min="494" max="494"/>
    <col hidden="1" style="85" min="495" max="495"/>
    <col width="10.09765625" bestFit="1" customWidth="1" style="85" min="496" max="496"/>
    <col width="16.59765625" bestFit="1" customWidth="1" style="85" min="497" max="497"/>
    <col hidden="1" style="85" min="498" max="498"/>
    <col width="10.09765625" bestFit="1" customWidth="1" style="85" min="499" max="499"/>
    <col width="16.59765625" bestFit="1" customWidth="1" style="85" min="500" max="500"/>
    <col hidden="1" style="85" min="501" max="501"/>
    <col width="10.09765625" bestFit="1" customWidth="1" style="85" min="502" max="502"/>
    <col width="16.59765625" bestFit="1" customWidth="1" style="85" min="503" max="503"/>
    <col hidden="1" style="85" min="504" max="504"/>
    <col width="10.09765625" bestFit="1" customWidth="1" style="85" min="505" max="505"/>
    <col width="16.59765625" bestFit="1" customWidth="1" style="85" min="506" max="506"/>
    <col hidden="1" style="85" min="507" max="507"/>
    <col width="10.09765625" bestFit="1" customWidth="1" style="85" min="508" max="508"/>
    <col width="16.59765625" bestFit="1" customWidth="1" style="85" min="509" max="509"/>
    <col hidden="1" style="85" min="510" max="510"/>
    <col width="10.09765625" bestFit="1" customWidth="1" style="85" min="511" max="511"/>
    <col width="16.59765625" bestFit="1" customWidth="1" style="85" min="512" max="512"/>
    <col hidden="1" style="85" min="513" max="513"/>
    <col width="10.09765625" bestFit="1" customWidth="1" style="85" min="514" max="514"/>
    <col width="16.59765625" bestFit="1" customWidth="1" style="85" min="515" max="515"/>
    <col hidden="1" style="85" min="516" max="516"/>
    <col width="10.09765625" bestFit="1" customWidth="1" style="85" min="517" max="517"/>
    <col width="16.59765625" bestFit="1" customWidth="1" style="85" min="518" max="518"/>
    <col hidden="1" style="85" min="519" max="519"/>
    <col width="10.09765625" bestFit="1" customWidth="1" style="85" min="520" max="520"/>
    <col width="16.59765625" bestFit="1" customWidth="1" style="85" min="521" max="521"/>
    <col hidden="1" style="85" min="522" max="522"/>
    <col width="10.09765625" bestFit="1" customWidth="1" style="85" min="523" max="523"/>
    <col width="16.59765625" bestFit="1" customWidth="1" style="85" min="524" max="524"/>
    <col hidden="1" style="85" min="525" max="525"/>
    <col width="10.09765625" bestFit="1" customWidth="1" style="85" min="526" max="526"/>
    <col width="16.59765625" bestFit="1" customWidth="1" style="85" min="527" max="527"/>
    <col hidden="1" style="85" min="528" max="528"/>
    <col width="10.09765625" bestFit="1" customWidth="1" style="85" min="529" max="529"/>
    <col width="16.59765625" bestFit="1" customWidth="1" style="85" min="530" max="530"/>
    <col hidden="1" style="85" min="531" max="531"/>
    <col width="10.09765625" bestFit="1" customWidth="1" style="85" min="532" max="532"/>
    <col width="16.59765625" bestFit="1" customWidth="1" style="85" min="533" max="533"/>
    <col hidden="1" style="85" min="534" max="534"/>
    <col width="10.09765625" bestFit="1" customWidth="1" style="85" min="535" max="535"/>
    <col width="16.59765625" bestFit="1" customWidth="1" style="85" min="536" max="536"/>
    <col hidden="1" style="85" min="537" max="537"/>
    <col width="10.09765625" bestFit="1" customWidth="1" style="85" min="538" max="538"/>
    <col width="16.59765625" bestFit="1" customWidth="1" style="85" min="539" max="539"/>
    <col hidden="1" style="85" min="540" max="540"/>
    <col width="10.09765625" bestFit="1" customWidth="1" style="85" min="541" max="541"/>
    <col width="16.59765625" bestFit="1" customWidth="1" style="85" min="542" max="542"/>
    <col hidden="1" style="85" min="543" max="543"/>
    <col width="10.09765625" bestFit="1" customWidth="1" style="85" min="544" max="544"/>
    <col width="16.59765625" bestFit="1" customWidth="1" style="85" min="545" max="545"/>
    <col hidden="1" style="85" min="546" max="546"/>
    <col width="10.09765625" bestFit="1" customWidth="1" style="85" min="547" max="547"/>
    <col width="16.59765625" bestFit="1" customWidth="1" style="85" min="548" max="548"/>
    <col hidden="1" style="85" min="549" max="549"/>
    <col width="10.09765625" bestFit="1" customWidth="1" style="85" min="550" max="550"/>
    <col width="16.59765625" bestFit="1" customWidth="1" style="85" min="551" max="551"/>
    <col hidden="1" style="85" min="552" max="552"/>
    <col width="10.09765625" bestFit="1" customWidth="1" style="85" min="553" max="553"/>
    <col width="16.59765625" bestFit="1" customWidth="1" style="85" min="554" max="554"/>
    <col hidden="1" style="85" min="555" max="555"/>
    <col width="10.09765625" bestFit="1" customWidth="1" style="85" min="556" max="556"/>
    <col width="16.59765625" bestFit="1" customWidth="1" style="85" min="557" max="557"/>
    <col hidden="1" style="85" min="558" max="558"/>
    <col width="10.09765625" bestFit="1" customWidth="1" style="85" min="559" max="559"/>
    <col width="16.59765625" bestFit="1" customWidth="1" style="85" min="560" max="560"/>
    <col hidden="1" style="85" min="561" max="561"/>
    <col width="10.09765625" bestFit="1" customWidth="1" style="85" min="562" max="562"/>
    <col width="16.59765625" bestFit="1" customWidth="1" style="85" min="563" max="563"/>
    <col hidden="1" style="85" min="564" max="564"/>
    <col width="10.09765625" bestFit="1" customWidth="1" style="85" min="565" max="565"/>
    <col width="16.59765625" bestFit="1" customWidth="1" style="85" min="566" max="566"/>
    <col hidden="1" style="85" min="567" max="567"/>
    <col width="10.09765625" bestFit="1" customWidth="1" style="85" min="568" max="568"/>
    <col width="16.59765625" bestFit="1" customWidth="1" style="85" min="569" max="569"/>
    <col hidden="1" style="85" min="570" max="570"/>
    <col width="10.09765625" bestFit="1" customWidth="1" style="85" min="571" max="571"/>
    <col width="16.59765625" bestFit="1" customWidth="1" style="85" min="572" max="572"/>
    <col hidden="1" style="85" min="573" max="573"/>
    <col width="10.09765625" bestFit="1" customWidth="1" style="85" min="574" max="574"/>
    <col width="16.59765625" bestFit="1" customWidth="1" style="85" min="575" max="575"/>
    <col hidden="1" style="85" min="576" max="576"/>
    <col width="10.09765625" bestFit="1" customWidth="1" style="85" min="577" max="577"/>
    <col width="16.59765625" bestFit="1" customWidth="1" style="85" min="578" max="578"/>
    <col hidden="1" style="85" min="579" max="579"/>
    <col width="10.09765625" bestFit="1" customWidth="1" style="85" min="580" max="580"/>
    <col width="16.59765625" bestFit="1" customWidth="1" style="85" min="581" max="581"/>
    <col hidden="1" style="85" min="582" max="582"/>
    <col width="10.09765625" bestFit="1" customWidth="1" style="85" min="583" max="583"/>
    <col width="16.59765625" bestFit="1" customWidth="1" style="85" min="584" max="584"/>
    <col hidden="1" style="85" min="585" max="585"/>
    <col width="10.09765625" bestFit="1" customWidth="1" style="85" min="586" max="586"/>
    <col width="16.59765625" bestFit="1" customWidth="1" style="85" min="587" max="587"/>
    <col hidden="1" style="85" min="588" max="588"/>
    <col width="10.09765625" bestFit="1" customWidth="1" style="85" min="589" max="589"/>
    <col width="16.59765625" bestFit="1" customWidth="1" style="85" min="590" max="590"/>
    <col hidden="1" style="85" min="591" max="591"/>
    <col width="10.09765625" bestFit="1" customWidth="1" style="85" min="592" max="592"/>
    <col width="16.59765625" bestFit="1" customWidth="1" style="85" min="593" max="593"/>
    <col hidden="1" style="85" min="594" max="594"/>
    <col width="10.09765625" bestFit="1" customWidth="1" style="85" min="595" max="595"/>
    <col width="16.59765625" bestFit="1" customWidth="1" style="85" min="596" max="596"/>
    <col hidden="1" style="85" min="597" max="597"/>
    <col width="10.09765625" bestFit="1" customWidth="1" style="85" min="598" max="598"/>
    <col width="16.59765625" bestFit="1" customWidth="1" style="85" min="599" max="599"/>
    <col hidden="1" style="85" min="600" max="600"/>
    <col width="10.09765625" bestFit="1" customWidth="1" style="85" min="601" max="601"/>
    <col width="16.59765625" bestFit="1" customWidth="1" style="85" min="602" max="602"/>
    <col hidden="1" style="85" min="603" max="603"/>
    <col width="10.09765625" bestFit="1" customWidth="1" style="85" min="604" max="604"/>
    <col width="16.59765625" bestFit="1" customWidth="1" style="85" min="605" max="605"/>
    <col hidden="1" style="85" min="606" max="606"/>
    <col width="10.09765625" bestFit="1" customWidth="1" style="85" min="607" max="607"/>
    <col width="16.59765625" bestFit="1" customWidth="1" style="85" min="608" max="608"/>
    <col hidden="1" style="85" min="609" max="609"/>
    <col width="10.09765625" bestFit="1" customWidth="1" style="85" min="610" max="610"/>
    <col width="16.59765625" bestFit="1" customWidth="1" style="85" min="611" max="611"/>
    <col hidden="1" style="85" min="612" max="612"/>
    <col width="10.09765625" bestFit="1" customWidth="1" style="85" min="613" max="613"/>
    <col width="16.59765625" bestFit="1" customWidth="1" style="85" min="614" max="614"/>
    <col hidden="1" style="85" min="615" max="615"/>
    <col width="10.09765625" bestFit="1" customWidth="1" style="85" min="616" max="616"/>
    <col width="16.59765625" bestFit="1" customWidth="1" style="85" min="617" max="617"/>
    <col hidden="1" style="85" min="618" max="618"/>
    <col width="10.09765625" bestFit="1" customWidth="1" style="85" min="619" max="619"/>
    <col width="16.59765625" bestFit="1" customWidth="1" style="85" min="620" max="620"/>
    <col hidden="1" style="85" min="621" max="621"/>
    <col width="10.09765625" bestFit="1" customWidth="1" style="85" min="622" max="622"/>
    <col width="16.59765625" bestFit="1" customWidth="1" style="85" min="623" max="623"/>
    <col hidden="1" style="85" min="624" max="624"/>
    <col width="10.09765625" bestFit="1" customWidth="1" style="85" min="625" max="625"/>
    <col width="16.59765625" bestFit="1" customWidth="1" style="85" min="626" max="626"/>
    <col hidden="1" style="85" min="627" max="627"/>
    <col width="10.09765625" bestFit="1" customWidth="1" style="85" min="628" max="628"/>
    <col width="16.59765625" bestFit="1" customWidth="1" style="85" min="629" max="629"/>
    <col hidden="1" style="85" min="630" max="630"/>
    <col width="10.09765625" bestFit="1" customWidth="1" style="85" min="631" max="631"/>
    <col width="16.59765625" bestFit="1" customWidth="1" style="85" min="632" max="632"/>
    <col hidden="1" style="85" min="633" max="633"/>
    <col width="10.09765625" bestFit="1" customWidth="1" style="85" min="634" max="634"/>
    <col width="16.59765625" bestFit="1" customWidth="1" style="85" min="635" max="635"/>
    <col hidden="1" style="85" min="636" max="636"/>
    <col width="10.09765625" bestFit="1" customWidth="1" style="85" min="637" max="637"/>
    <col width="16.59765625" bestFit="1" customWidth="1" style="85" min="638" max="638"/>
    <col hidden="1" style="85" min="639" max="639"/>
    <col width="10.09765625" bestFit="1" customWidth="1" style="85" min="640" max="640"/>
    <col width="16.59765625" bestFit="1" customWidth="1" style="85" min="641" max="641"/>
    <col hidden="1" style="85" min="642" max="642"/>
    <col width="10.09765625" bestFit="1" customWidth="1" style="85" min="643" max="643"/>
    <col width="16.59765625" bestFit="1" customWidth="1" style="85" min="644" max="644"/>
    <col hidden="1" style="85" min="645" max="645"/>
    <col width="10.09765625" bestFit="1" customWidth="1" style="85" min="646" max="646"/>
    <col width="16.59765625" bestFit="1" customWidth="1" style="85" min="647" max="647"/>
    <col hidden="1" style="85" min="648" max="648"/>
    <col width="10.09765625" bestFit="1" customWidth="1" style="85" min="649" max="649"/>
    <col width="16.59765625" bestFit="1" customWidth="1" style="85" min="650" max="650"/>
    <col hidden="1" style="85" min="651" max="651"/>
    <col width="10.09765625" bestFit="1" customWidth="1" style="85" min="652" max="652"/>
    <col width="16.59765625" bestFit="1" customWidth="1" style="85" min="653" max="653"/>
    <col hidden="1" style="85" min="654" max="654"/>
    <col width="10.09765625" bestFit="1" customWidth="1" style="85" min="655" max="655"/>
    <col width="16.59765625" bestFit="1" customWidth="1" style="85" min="656" max="656"/>
    <col hidden="1" style="85" min="657" max="657"/>
    <col width="10.09765625" bestFit="1" customWidth="1" style="85" min="658" max="658"/>
    <col width="16.59765625" bestFit="1" customWidth="1" style="85" min="659" max="659"/>
    <col hidden="1" style="85" min="660" max="660"/>
    <col width="10.09765625" bestFit="1" customWidth="1" style="85" min="661" max="661"/>
    <col width="16.59765625" bestFit="1" customWidth="1" style="85" min="662" max="662"/>
    <col hidden="1" style="85" min="663" max="663"/>
    <col width="10.09765625" bestFit="1" customWidth="1" style="85" min="664" max="664"/>
    <col width="16.59765625" bestFit="1" customWidth="1" style="85" min="665" max="665"/>
    <col hidden="1" style="85" min="666" max="666"/>
    <col width="10.09765625" bestFit="1" customWidth="1" style="85" min="667" max="667"/>
    <col width="16.59765625" bestFit="1" customWidth="1" style="85" min="668" max="668"/>
    <col hidden="1" style="85" min="669" max="669"/>
    <col width="10.09765625" bestFit="1" customWidth="1" style="85" min="670" max="670"/>
    <col width="16.59765625" bestFit="1" customWidth="1" style="85" min="671" max="671"/>
    <col hidden="1" style="85" min="672" max="672"/>
    <col width="10.09765625" bestFit="1" customWidth="1" style="85" min="673" max="673"/>
    <col width="16.59765625" bestFit="1" customWidth="1" style="85" min="674" max="674"/>
    <col hidden="1" style="85" min="675" max="675"/>
    <col width="10.09765625" bestFit="1" customWidth="1" style="85" min="676" max="676"/>
    <col width="16.59765625" bestFit="1" customWidth="1" style="85" min="677" max="677"/>
    <col hidden="1" style="85" min="678" max="678"/>
    <col width="10.09765625" bestFit="1" customWidth="1" style="85" min="679" max="679"/>
    <col width="16.59765625" bestFit="1" customWidth="1" style="85" min="680" max="680"/>
    <col hidden="1" style="85" min="681" max="681"/>
    <col width="10.09765625" bestFit="1" customWidth="1" style="85" min="682" max="682"/>
    <col width="16.59765625" bestFit="1" customWidth="1" style="85" min="683" max="683"/>
    <col hidden="1" style="85" min="684" max="684"/>
    <col width="10.09765625" bestFit="1" customWidth="1" style="85" min="685" max="685"/>
    <col width="16.59765625" bestFit="1" customWidth="1" style="85" min="686" max="686"/>
    <col hidden="1" style="85" min="687" max="687"/>
    <col width="10.09765625" bestFit="1" customWidth="1" style="85" min="688" max="688"/>
    <col width="16.59765625" bestFit="1" customWidth="1" style="85" min="689" max="689"/>
    <col hidden="1" style="85" min="690" max="690"/>
    <col width="10.09765625" bestFit="1" customWidth="1" style="85" min="691" max="691"/>
    <col width="16.59765625" bestFit="1" customWidth="1" style="85" min="692" max="692"/>
    <col hidden="1" style="85" min="693" max="693"/>
    <col width="10.09765625" bestFit="1" customWidth="1" style="85" min="694" max="694"/>
    <col width="16.59765625" bestFit="1" customWidth="1" style="85" min="695" max="695"/>
    <col hidden="1" style="85" min="696" max="696"/>
    <col width="10.09765625" bestFit="1" customWidth="1" style="85" min="697" max="697"/>
    <col width="16.59765625" bestFit="1" customWidth="1" style="85" min="698" max="698"/>
    <col hidden="1" style="85" min="699" max="699"/>
    <col width="10.09765625" bestFit="1" customWidth="1" style="85" min="700" max="700"/>
    <col width="16.59765625" bestFit="1" customWidth="1" style="85" min="701" max="701"/>
    <col hidden="1" style="85" min="702" max="702"/>
    <col width="10.09765625" bestFit="1" customWidth="1" style="85" min="703" max="703"/>
    <col width="16.59765625" bestFit="1" customWidth="1" style="85" min="704" max="704"/>
    <col hidden="1" style="85" min="705" max="705"/>
    <col width="10.09765625" bestFit="1" customWidth="1" style="85" min="706" max="706"/>
    <col width="16.59765625" bestFit="1" customWidth="1" style="85" min="707" max="707"/>
    <col hidden="1" style="85" min="708" max="708"/>
    <col width="10.09765625" bestFit="1" customWidth="1" style="85" min="709" max="709"/>
    <col width="16.59765625" bestFit="1" customWidth="1" style="85" min="710" max="710"/>
    <col hidden="1" style="85" min="711" max="711"/>
    <col width="10.09765625" bestFit="1" customWidth="1" style="85" min="712" max="712"/>
    <col width="16.59765625" bestFit="1" customWidth="1" style="85" min="713" max="713"/>
    <col hidden="1" style="85" min="714" max="714"/>
    <col width="10.09765625" bestFit="1" customWidth="1" style="85" min="715" max="715"/>
    <col width="16.59765625" bestFit="1" customWidth="1" style="85" min="716" max="716"/>
    <col hidden="1" style="85" min="717" max="717"/>
    <col width="10.09765625" bestFit="1" customWidth="1" style="85" min="718" max="718"/>
    <col width="16.59765625" bestFit="1" customWidth="1" style="85" min="719" max="719"/>
    <col hidden="1" style="85" min="720" max="720"/>
    <col width="10.09765625" bestFit="1" customWidth="1" style="85" min="721" max="721"/>
    <col width="16.59765625" bestFit="1" customWidth="1" style="85" min="722" max="722"/>
    <col hidden="1" style="85" min="723" max="723"/>
    <col width="10.09765625" bestFit="1" customWidth="1" style="85" min="724" max="724"/>
    <col width="16.59765625" bestFit="1" customWidth="1" style="85" min="725" max="725"/>
    <col hidden="1" style="85" min="726" max="726"/>
    <col width="10.09765625" bestFit="1" customWidth="1" style="85" min="727" max="727"/>
    <col width="16.59765625" bestFit="1" customWidth="1" style="85" min="728" max="728"/>
    <col hidden="1" style="85" min="729" max="729"/>
    <col width="10.09765625" bestFit="1" customWidth="1" style="85" min="730" max="730"/>
    <col width="16.59765625" bestFit="1" customWidth="1" style="85" min="731" max="731"/>
    <col hidden="1" style="85" min="732" max="732"/>
    <col width="10.09765625" bestFit="1" customWidth="1" style="85" min="733" max="733"/>
    <col width="16.59765625" bestFit="1" customWidth="1" style="85" min="734" max="734"/>
    <col hidden="1" style="85" min="735" max="735"/>
    <col width="10.09765625" bestFit="1" customWidth="1" style="85" min="736" max="736"/>
    <col width="16.59765625" bestFit="1" customWidth="1" style="85" min="737" max="737"/>
    <col hidden="1" style="85" min="738" max="738"/>
    <col width="10.09765625" bestFit="1" customWidth="1" style="85" min="739" max="739"/>
    <col width="16.59765625" bestFit="1" customWidth="1" style="85" min="740" max="740"/>
    <col hidden="1" style="85" min="741" max="741"/>
    <col width="10.09765625" bestFit="1" customWidth="1" style="85" min="742" max="742"/>
    <col width="16.59765625" bestFit="1" customWidth="1" style="85" min="743" max="743"/>
    <col hidden="1" style="85" min="744" max="744"/>
    <col width="10.09765625" bestFit="1" customWidth="1" style="85" min="745" max="745"/>
    <col width="16.59765625" bestFit="1" customWidth="1" style="85" min="746" max="746"/>
    <col hidden="1" style="85" min="747" max="747"/>
    <col width="10.09765625" bestFit="1" customWidth="1" style="85" min="748" max="748"/>
    <col width="16.59765625" bestFit="1" customWidth="1" style="85" min="749" max="749"/>
    <col hidden="1" style="85" min="750" max="750"/>
    <col width="10.09765625" bestFit="1" customWidth="1" style="85" min="751" max="751"/>
    <col width="16.59765625" bestFit="1" customWidth="1" style="85" min="752" max="752"/>
    <col hidden="1" style="85" min="753" max="753"/>
    <col width="10.09765625" bestFit="1" customWidth="1" style="85" min="754" max="754"/>
    <col width="16.59765625" bestFit="1" customWidth="1" style="85" min="755" max="755"/>
    <col hidden="1" style="85" min="756" max="756"/>
    <col width="10.09765625" bestFit="1" customWidth="1" style="85" min="757" max="757"/>
    <col width="16.59765625" bestFit="1" customWidth="1" style="85" min="758" max="758"/>
    <col hidden="1" style="85" min="759" max="759"/>
    <col width="10.09765625" bestFit="1" customWidth="1" style="85" min="760" max="760"/>
    <col width="16.59765625" bestFit="1" customWidth="1" style="85" min="761" max="761"/>
    <col hidden="1" style="85" min="762" max="762"/>
    <col width="10.09765625" bestFit="1" customWidth="1" style="85" min="763" max="763"/>
    <col width="16.59765625" bestFit="1" customWidth="1" style="85" min="764" max="764"/>
    <col hidden="1" style="85" min="765" max="765"/>
    <col width="10.09765625" bestFit="1" customWidth="1" style="85" min="766" max="766"/>
    <col width="16.59765625" bestFit="1" customWidth="1" style="85" min="767" max="767"/>
    <col hidden="1" style="85" min="768" max="768"/>
    <col width="10.09765625" bestFit="1" customWidth="1" style="85" min="769" max="769"/>
    <col width="16.59765625" bestFit="1" customWidth="1" style="85" min="770" max="770"/>
    <col hidden="1" style="85" min="771" max="771"/>
    <col width="10.09765625" bestFit="1" customWidth="1" style="85" min="772" max="772"/>
    <col width="16.59765625" bestFit="1" customWidth="1" style="85" min="773" max="773"/>
    <col hidden="1" style="85" min="774" max="774"/>
    <col width="10.09765625" bestFit="1" customWidth="1" style="85" min="775" max="775"/>
    <col width="16.59765625" bestFit="1" customWidth="1" style="85" min="776" max="776"/>
    <col hidden="1" style="85" min="777" max="777"/>
    <col width="10.09765625" bestFit="1" customWidth="1" style="85" min="778" max="778"/>
    <col width="16.59765625" bestFit="1" customWidth="1" style="85" min="779" max="779"/>
    <col hidden="1" style="85" min="780" max="780"/>
    <col width="10.09765625" bestFit="1" customWidth="1" style="85" min="781" max="781"/>
    <col width="16.59765625" bestFit="1" customWidth="1" style="85" min="782" max="782"/>
    <col hidden="1" style="85" min="783" max="783"/>
    <col width="10.09765625" bestFit="1" customWidth="1" style="85" min="784" max="784"/>
    <col width="16.59765625" bestFit="1" customWidth="1" style="85" min="785" max="785"/>
    <col hidden="1" style="85" min="786" max="786"/>
    <col width="10.09765625" bestFit="1" customWidth="1" style="85" min="787" max="787"/>
    <col width="16.59765625" bestFit="1" customWidth="1" style="85" min="788" max="788"/>
    <col hidden="1" style="85" min="789" max="789"/>
    <col width="10.09765625" bestFit="1" customWidth="1" style="85" min="790" max="790"/>
    <col width="16.59765625" bestFit="1" customWidth="1" style="85" min="791" max="791"/>
    <col hidden="1" style="85" min="792" max="792"/>
    <col width="10.09765625" bestFit="1" customWidth="1" style="85" min="793" max="793"/>
    <col width="16.59765625" bestFit="1" customWidth="1" style="85" min="794" max="794"/>
    <col hidden="1" style="85" min="795" max="795"/>
    <col width="10.09765625" bestFit="1" customWidth="1" style="85" min="796" max="796"/>
    <col width="16.59765625" bestFit="1" customWidth="1" style="85" min="797" max="797"/>
    <col hidden="1" style="85" min="798" max="798"/>
    <col width="10.09765625" bestFit="1" customWidth="1" style="85" min="799" max="799"/>
    <col width="16.59765625" bestFit="1" customWidth="1" style="85" min="800" max="800"/>
    <col hidden="1" style="85" min="801" max="801"/>
    <col width="10.09765625" bestFit="1" customWidth="1" style="85" min="802" max="802"/>
    <col width="16.59765625" bestFit="1" customWidth="1" style="85" min="803" max="803"/>
    <col hidden="1" style="85" min="804" max="804"/>
    <col width="10.09765625" bestFit="1" customWidth="1" style="85" min="805" max="805"/>
    <col width="16.59765625" bestFit="1" customWidth="1" style="85" min="806" max="806"/>
    <col hidden="1" style="85" min="807" max="807"/>
    <col width="10.09765625" bestFit="1" customWidth="1" style="85" min="808" max="808"/>
    <col width="16.59765625" bestFit="1" customWidth="1" style="85" min="809" max="809"/>
    <col hidden="1" style="85" min="810" max="810"/>
    <col width="10.09765625" bestFit="1" customWidth="1" style="85" min="811" max="811"/>
    <col width="16.59765625" bestFit="1" customWidth="1" style="85" min="812" max="812"/>
    <col hidden="1" style="85" min="813" max="813"/>
    <col width="10.09765625" bestFit="1" customWidth="1" style="85" min="814" max="814"/>
    <col width="16.59765625" bestFit="1" customWidth="1" style="85" min="815" max="815"/>
    <col hidden="1" style="85" min="816" max="816"/>
    <col width="10.09765625" bestFit="1" customWidth="1" style="85" min="817" max="817"/>
    <col width="16.59765625" bestFit="1" customWidth="1" style="85" min="818" max="818"/>
    <col hidden="1" style="85" min="819" max="819"/>
    <col width="10.09765625" bestFit="1" customWidth="1" style="85" min="820" max="820"/>
    <col width="16.59765625" bestFit="1" customWidth="1" style="85" min="821" max="821"/>
    <col hidden="1" style="85" min="822" max="822"/>
    <col width="10.09765625" bestFit="1" customWidth="1" style="85" min="823" max="823"/>
    <col width="16.59765625" bestFit="1" customWidth="1" style="85" min="824" max="824"/>
    <col hidden="1" style="85" min="825" max="825"/>
    <col width="10.09765625" bestFit="1" customWidth="1" style="85" min="826" max="826"/>
    <col width="16.59765625" bestFit="1" customWidth="1" style="85" min="827" max="827"/>
    <col hidden="1" style="85" min="828" max="828"/>
    <col width="10.09765625" bestFit="1" customWidth="1" style="85" min="829" max="829"/>
    <col width="16.59765625" bestFit="1" customWidth="1" style="85" min="830" max="830"/>
    <col hidden="1" style="85" min="831" max="831"/>
    <col width="10.09765625" bestFit="1" customWidth="1" style="85" min="832" max="832"/>
    <col width="16.59765625" bestFit="1" customWidth="1" style="85" min="833" max="833"/>
    <col hidden="1" style="85" min="834" max="834"/>
    <col width="10.09765625" bestFit="1" customWidth="1" style="85" min="835" max="835"/>
    <col width="16.59765625" bestFit="1" customWidth="1" style="85" min="836" max="836"/>
    <col hidden="1" style="85" min="837" max="837"/>
    <col width="10.09765625" bestFit="1" customWidth="1" style="85" min="838" max="838"/>
    <col width="16.59765625" bestFit="1" customWidth="1" style="85" min="839" max="839"/>
    <col hidden="1" style="85" min="840" max="840"/>
    <col width="10.09765625" bestFit="1" customWidth="1" style="85" min="841" max="841"/>
    <col width="16.59765625" bestFit="1" customWidth="1" style="85" min="842" max="842"/>
    <col hidden="1" style="85" min="843" max="843"/>
    <col width="10.09765625" bestFit="1" customWidth="1" style="85" min="844" max="844"/>
    <col width="16.59765625" bestFit="1" customWidth="1" style="85" min="845" max="845"/>
    <col hidden="1" style="85" min="846" max="846"/>
    <col width="10.09765625" bestFit="1" customWidth="1" style="85" min="847" max="847"/>
    <col width="16.59765625" bestFit="1" customWidth="1" style="85" min="848" max="848"/>
    <col hidden="1" style="85" min="849" max="849"/>
    <col width="10.09765625" bestFit="1" customWidth="1" style="85" min="850" max="850"/>
    <col width="16.59765625" bestFit="1" customWidth="1" style="85" min="851" max="851"/>
    <col hidden="1" style="85" min="852" max="852"/>
    <col width="10.09765625" bestFit="1" customWidth="1" style="85" min="853" max="853"/>
    <col width="16.59765625" bestFit="1" customWidth="1" style="85" min="854" max="854"/>
    <col hidden="1" style="85" min="855" max="855"/>
    <col width="10.09765625" bestFit="1" customWidth="1" style="85" min="856" max="856"/>
    <col width="16.59765625" bestFit="1" customWidth="1" style="85" min="857" max="857"/>
    <col hidden="1" style="85" min="858" max="858"/>
    <col width="10.09765625" bestFit="1" customWidth="1" style="85" min="859" max="859"/>
    <col width="16.59765625" bestFit="1" customWidth="1" style="85" min="860" max="860"/>
    <col hidden="1" style="85" min="861" max="861"/>
    <col width="10.09765625" bestFit="1" customWidth="1" style="85" min="862" max="862"/>
    <col width="16.59765625" bestFit="1" customWidth="1" style="85" min="863" max="863"/>
    <col hidden="1" style="85" min="864" max="864"/>
    <col width="10.09765625" bestFit="1" customWidth="1" style="85" min="865" max="865"/>
    <col width="16.59765625" bestFit="1" customWidth="1" style="85" min="866" max="866"/>
    <col hidden="1" style="85" min="867" max="867"/>
    <col width="10.09765625" bestFit="1" customWidth="1" style="85" min="868" max="868"/>
    <col width="16.59765625" bestFit="1" customWidth="1" style="85" min="869" max="869"/>
    <col hidden="1" style="85" min="870" max="870"/>
    <col width="10.09765625" bestFit="1" customWidth="1" style="85" min="871" max="871"/>
    <col width="16.59765625" bestFit="1" customWidth="1" style="85" min="872" max="872"/>
    <col hidden="1" style="85" min="873" max="873"/>
    <col width="10.09765625" bestFit="1" customWidth="1" style="85" min="874" max="874"/>
    <col width="16.59765625" bestFit="1" customWidth="1" style="85" min="875" max="875"/>
    <col hidden="1" style="85" min="876" max="876"/>
    <col width="10.09765625" bestFit="1" customWidth="1" style="85" min="877" max="877"/>
    <col width="16.59765625" bestFit="1" customWidth="1" style="85" min="878" max="878"/>
    <col hidden="1" style="85" min="879" max="879"/>
    <col width="10.09765625" bestFit="1" customWidth="1" style="85" min="880" max="880"/>
    <col width="16.59765625" bestFit="1" customWidth="1" style="85" min="881" max="881"/>
    <col hidden="1" style="85" min="882" max="882"/>
    <col width="10.09765625" bestFit="1" customWidth="1" style="85" min="883" max="883"/>
    <col width="16.59765625" bestFit="1" customWidth="1" style="85" min="884" max="884"/>
    <col hidden="1" style="85" min="885" max="885"/>
    <col width="10.09765625" bestFit="1" customWidth="1" style="85" min="886" max="886"/>
    <col width="16.59765625" bestFit="1" customWidth="1" style="85" min="887" max="887"/>
    <col hidden="1" style="85" min="888" max="888"/>
    <col width="10.09765625" bestFit="1" customWidth="1" style="85" min="889" max="889"/>
    <col width="16.59765625" bestFit="1" customWidth="1" style="85" min="890" max="890"/>
    <col hidden="1" style="85" min="891" max="891"/>
    <col width="10.09765625" bestFit="1" customWidth="1" style="85" min="892" max="892"/>
    <col width="16.59765625" bestFit="1" customWidth="1" style="85" min="893" max="893"/>
    <col hidden="1" style="85" min="894" max="894"/>
    <col width="10.09765625" bestFit="1" customWidth="1" style="85" min="895" max="895"/>
    <col width="16.59765625" bestFit="1" customWidth="1" style="85" min="896" max="896"/>
    <col hidden="1" style="85" min="897" max="897"/>
    <col width="10.09765625" bestFit="1" customWidth="1" style="85" min="898" max="898"/>
    <col width="16.59765625" bestFit="1" customWidth="1" style="85" min="899" max="899"/>
    <col hidden="1" style="85" min="900" max="900"/>
    <col width="10.09765625" bestFit="1" customWidth="1" style="85" min="901" max="901"/>
    <col width="16.59765625" bestFit="1" customWidth="1" style="85" min="902" max="902"/>
    <col hidden="1" style="85" min="903" max="903"/>
    <col width="10.09765625" bestFit="1" customWidth="1" style="85" min="904" max="904"/>
    <col width="16.59765625" bestFit="1" customWidth="1" style="85" min="905" max="905"/>
    <col hidden="1" style="85" min="906" max="906"/>
    <col width="10.09765625" bestFit="1" customWidth="1" style="85" min="907" max="907"/>
    <col width="16.59765625" bestFit="1" customWidth="1" style="85" min="908" max="908"/>
    <col hidden="1" style="85" min="909" max="909"/>
    <col width="10.09765625" bestFit="1" customWidth="1" style="85" min="910" max="910"/>
    <col width="16.59765625" bestFit="1" customWidth="1" style="85" min="911" max="911"/>
    <col hidden="1" style="85" min="912" max="912"/>
    <col width="10.09765625" bestFit="1" customWidth="1" style="85" min="913" max="913"/>
    <col width="16.59765625" bestFit="1" customWidth="1" style="85" min="914" max="914"/>
    <col hidden="1" style="85" min="915" max="915"/>
    <col width="10.09765625" bestFit="1" customWidth="1" style="85" min="916" max="916"/>
    <col width="16.59765625" bestFit="1" customWidth="1" style="85" min="917" max="917"/>
    <col hidden="1" style="85" min="918" max="918"/>
    <col width="10.09765625" bestFit="1" customWidth="1" style="85" min="919" max="919"/>
    <col width="16.59765625" bestFit="1" customWidth="1" style="85" min="920" max="920"/>
    <col hidden="1" style="85" min="921" max="921"/>
    <col width="10.09765625" bestFit="1" customWidth="1" style="85" min="922" max="922"/>
    <col width="16.59765625" bestFit="1" customWidth="1" style="85" min="923" max="923"/>
    <col hidden="1" style="85" min="924" max="924"/>
    <col width="10.09765625" bestFit="1" customWidth="1" style="85" min="925" max="925"/>
    <col width="16.59765625" bestFit="1" customWidth="1" style="85" min="926" max="926"/>
    <col hidden="1" style="85" min="927" max="927"/>
    <col width="10.09765625" bestFit="1" customWidth="1" style="85" min="928" max="928"/>
    <col width="16.59765625" bestFit="1" customWidth="1" style="85" min="929" max="929"/>
    <col hidden="1" style="85" min="930" max="930"/>
    <col width="10.09765625" bestFit="1" customWidth="1" style="85" min="931" max="931"/>
    <col width="16.59765625" bestFit="1" customWidth="1" style="85" min="932" max="932"/>
    <col hidden="1" style="85" min="933" max="933"/>
    <col width="10.09765625" bestFit="1" customWidth="1" style="85" min="934" max="934"/>
    <col width="16.59765625" bestFit="1" customWidth="1" style="85" min="935" max="935"/>
    <col hidden="1" style="85" min="936" max="1036"/>
    <col width="0.09765625" customWidth="1" style="85" min="1037" max="1038"/>
    <col hidden="1" style="85" min="1039" max="16384"/>
  </cols>
  <sheetData>
    <row r="1" ht="11.4" customHeight="1">
      <c r="A1" s="356" t="inlineStr">
        <is>
          <t>Relatório Mensal</t>
        </is>
      </c>
      <c r="C1" s="115" t="n"/>
    </row>
    <row r="2" ht="11.25" customHeight="1">
      <c r="A2" s="353" t="inlineStr">
        <is>
          <t xml:space="preserve"> 66ªE CRI BR Partners 07/2024</t>
        </is>
      </c>
      <c r="C2" s="115" t="n"/>
    </row>
    <row r="3" ht="37.2" customHeight="1">
      <c r="A3" s="154" t="inlineStr">
        <is>
          <t>RESUMO</t>
        </is>
      </c>
      <c r="B3" s="155" t="n"/>
      <c r="C3" s="156" t="n"/>
      <c r="D3" s="156" t="n"/>
      <c r="E3" s="156" t="n"/>
      <c r="F3" s="117" t="n"/>
      <c r="G3" s="154" t="inlineStr">
        <is>
          <t>AGENDA DE EVENTOS</t>
        </is>
      </c>
    </row>
    <row r="4" ht="11.4" customFormat="1" customHeight="1" s="396">
      <c r="A4" s="118" t="n"/>
      <c r="B4" s="118" t="n"/>
      <c r="C4" s="118" t="n"/>
      <c r="D4" s="118" t="n"/>
      <c r="E4" s="118" t="n"/>
      <c r="F4" s="117" t="n"/>
      <c r="H4" s="131" t="n"/>
      <c r="I4" s="131" t="n"/>
      <c r="J4" s="118" t="n"/>
    </row>
    <row r="5" ht="11.4" customFormat="1" customHeight="1" s="114">
      <c r="A5" s="259" t="n"/>
      <c r="B5" s="252" t="inlineStr">
        <is>
          <t>Série 1</t>
        </is>
      </c>
      <c r="C5" s="213" t="inlineStr">
        <is>
          <t>Série 2</t>
        </is>
      </c>
      <c r="D5" s="213" t="inlineStr">
        <is>
          <t>Série 3</t>
        </is>
      </c>
      <c r="E5" s="268" t="inlineStr">
        <is>
          <t>Série 4</t>
        </is>
      </c>
      <c r="F5" s="274" t="n"/>
      <c r="G5" s="240" t="inlineStr">
        <is>
          <t>Próx. Pagamentos</t>
        </is>
      </c>
      <c r="H5" s="241" t="inlineStr">
        <is>
          <t>Data</t>
        </is>
      </c>
      <c r="I5" s="227" t="inlineStr">
        <is>
          <t>Total</t>
        </is>
      </c>
      <c r="J5" s="119" t="n"/>
    </row>
    <row r="6" ht="11.4" customFormat="1" customHeight="1" s="114">
      <c r="A6" s="132" t="inlineStr">
        <is>
          <t>Código CETIP</t>
        </is>
      </c>
      <c r="B6" s="253" t="inlineStr">
        <is>
          <t>23L0016206</t>
        </is>
      </c>
      <c r="C6" s="214" t="inlineStr">
        <is>
          <t>23L0016207</t>
        </is>
      </c>
      <c r="D6" s="214" t="inlineStr">
        <is>
          <t>23L0016208</t>
        </is>
      </c>
      <c r="E6" s="217" t="inlineStr">
        <is>
          <t>23L0016209</t>
        </is>
      </c>
      <c r="F6" s="274" t="n"/>
      <c r="G6" s="279" t="inlineStr">
        <is>
          <t>PMT</t>
        </is>
      </c>
      <c r="H6" s="397" t="n">
        <v>45505</v>
      </c>
      <c r="I6" s="398" t="n">
        <v>0</v>
      </c>
      <c r="J6" s="119" t="n"/>
    </row>
    <row r="7" ht="11.4" customFormat="1" customHeight="1" s="396">
      <c r="A7" s="260" t="inlineStr">
        <is>
          <t>Código ISIN</t>
        </is>
      </c>
      <c r="B7" s="254" t="inlineStr">
        <is>
          <t>BRCASCCRI265</t>
        </is>
      </c>
      <c r="C7" s="218" t="inlineStr">
        <is>
          <t>BRCASCCRI273</t>
        </is>
      </c>
      <c r="D7" s="218" t="inlineStr">
        <is>
          <t>BRCASCCRI281</t>
        </is>
      </c>
      <c r="E7" s="269" t="inlineStr">
        <is>
          <t>BRCASCCRI299</t>
        </is>
      </c>
      <c r="F7" s="263" t="n"/>
      <c r="G7" s="280" t="inlineStr">
        <is>
          <t>Despesas recorrentes</t>
        </is>
      </c>
      <c r="H7" s="399" t="n">
        <v>45505</v>
      </c>
      <c r="I7" s="400" t="n">
        <v>0</v>
      </c>
      <c r="J7" s="118" t="n"/>
    </row>
    <row r="8" ht="11.4" customFormat="1" customHeight="1" s="396">
      <c r="A8" s="261" t="inlineStr">
        <is>
          <t>Emissão</t>
        </is>
      </c>
      <c r="B8" s="255" t="inlineStr">
        <is>
          <t>66ª</t>
        </is>
      </c>
      <c r="C8" s="215" t="inlineStr">
        <is>
          <t>66ª</t>
        </is>
      </c>
      <c r="D8" s="215" t="inlineStr">
        <is>
          <t>66ª</t>
        </is>
      </c>
      <c r="E8" s="270" t="inlineStr">
        <is>
          <t>66ª</t>
        </is>
      </c>
      <c r="F8" s="263" t="n"/>
      <c r="J8" s="120" t="n"/>
    </row>
    <row r="9" ht="11.4" customFormat="1" customHeight="1" s="396">
      <c r="A9" s="262" t="inlineStr">
        <is>
          <t>Oferta</t>
        </is>
      </c>
      <c r="B9" s="256" t="inlineStr">
        <is>
          <t>ICVM 160</t>
        </is>
      </c>
      <c r="C9" s="219" t="inlineStr">
        <is>
          <t>ICVM 160</t>
        </is>
      </c>
      <c r="D9" s="219" t="inlineStr">
        <is>
          <t>ICVM 160</t>
        </is>
      </c>
      <c r="E9" s="271" t="inlineStr">
        <is>
          <t>ICVM 160</t>
        </is>
      </c>
      <c r="F9" s="263" t="n"/>
      <c r="J9" s="118" t="n"/>
    </row>
    <row r="10" ht="11.4" customFormat="1" customHeight="1" s="396">
      <c r="A10" s="261" t="inlineStr">
        <is>
          <t>Classe</t>
        </is>
      </c>
      <c r="B10" s="255" t="inlineStr">
        <is>
          <t>Sênior</t>
        </is>
      </c>
      <c r="C10" s="215" t="inlineStr">
        <is>
          <t>Sênior</t>
        </is>
      </c>
      <c r="D10" s="215" t="inlineStr">
        <is>
          <t>Sênior</t>
        </is>
      </c>
      <c r="E10" s="270" t="inlineStr">
        <is>
          <t>Sênior</t>
        </is>
      </c>
      <c r="F10" s="263" t="n"/>
      <c r="G10" s="384" t="inlineStr">
        <is>
          <t>RESUMO CARTEIRA</t>
        </is>
      </c>
      <c r="H10" s="249" t="n"/>
      <c r="I10" s="398" t="n"/>
      <c r="J10" s="118" t="n"/>
    </row>
    <row r="11" ht="11.4" customFormat="1" customHeight="1" s="396">
      <c r="A11" s="262" t="inlineStr">
        <is>
          <t>Concentração</t>
        </is>
      </c>
      <c r="B11" s="256" t="inlineStr">
        <is>
          <t>Concentrado</t>
        </is>
      </c>
      <c r="C11" s="219" t="inlineStr">
        <is>
          <t>Concentrado</t>
        </is>
      </c>
      <c r="D11" s="219" t="inlineStr">
        <is>
          <t>Concentrado</t>
        </is>
      </c>
      <c r="E11" s="271" t="inlineStr">
        <is>
          <t>Concentrado</t>
        </is>
      </c>
      <c r="F11" s="263" t="n"/>
      <c r="H11" s="250" t="n"/>
      <c r="I11" s="131" t="n"/>
      <c r="J11" s="118" t="n"/>
    </row>
    <row r="12" ht="11.4" customFormat="1" customHeight="1" s="396">
      <c r="A12" s="261" t="inlineStr">
        <is>
          <t>Agente fiduciário</t>
        </is>
      </c>
      <c r="B12" s="255" t="inlineStr">
        <is>
          <t>Oliveira Trust DTVM</t>
        </is>
      </c>
      <c r="C12" s="215" t="inlineStr">
        <is>
          <t>Oliveira Trust DTVM</t>
        </is>
      </c>
      <c r="D12" s="215" t="inlineStr">
        <is>
          <t>Oliveira Trust DTVM</t>
        </is>
      </c>
      <c r="E12" s="270" t="inlineStr">
        <is>
          <t>Oliveira Trust DTVM</t>
        </is>
      </c>
      <c r="F12" s="263" t="n"/>
      <c r="G12" s="251" t="inlineStr">
        <is>
          <t>Recebimento</t>
        </is>
      </c>
      <c r="H12" s="248" t="inlineStr">
        <is>
          <t>Adimplência (%)</t>
        </is>
      </c>
      <c r="I12" s="227" t="inlineStr">
        <is>
          <t>Total</t>
        </is>
      </c>
      <c r="J12" s="118" t="n"/>
    </row>
    <row r="13" ht="11.4" customFormat="1" customHeight="1" s="396">
      <c r="A13" s="262" t="inlineStr">
        <is>
          <t>Série</t>
        </is>
      </c>
      <c r="B13" s="256" t="n">
        <v>1</v>
      </c>
      <c r="C13" s="219" t="n">
        <v>2</v>
      </c>
      <c r="D13" s="219" t="n">
        <v>3</v>
      </c>
      <c r="E13" s="271" t="n">
        <v>4</v>
      </c>
      <c r="F13" s="263" t="n"/>
      <c r="G13" s="279" t="inlineStr">
        <is>
          <t>Antecipado</t>
        </is>
      </c>
      <c r="H13" s="245" t="inlineStr">
        <is>
          <t>N/A</t>
        </is>
      </c>
      <c r="I13" s="398" t="inlineStr">
        <is>
          <t>N/A</t>
        </is>
      </c>
      <c r="J13" s="118" t="n"/>
    </row>
    <row r="14" ht="11.4" customFormat="1" customHeight="1" s="396">
      <c r="A14" s="261" t="inlineStr">
        <is>
          <t>Categoria</t>
        </is>
      </c>
      <c r="B14" s="255" t="inlineStr">
        <is>
          <t>CRI</t>
        </is>
      </c>
      <c r="C14" s="215" t="inlineStr">
        <is>
          <t>CRI</t>
        </is>
      </c>
      <c r="D14" s="215" t="inlineStr">
        <is>
          <t>CRI</t>
        </is>
      </c>
      <c r="E14" s="270" t="inlineStr">
        <is>
          <t>CRI</t>
        </is>
      </c>
      <c r="F14" s="263" t="n"/>
      <c r="G14" s="369" t="inlineStr">
        <is>
          <t>Adimplente</t>
        </is>
      </c>
      <c r="H14" s="399" t="inlineStr">
        <is>
          <t>N/A</t>
        </is>
      </c>
      <c r="I14" s="400" t="inlineStr">
        <is>
          <t>N/A</t>
        </is>
      </c>
      <c r="J14" s="118" t="n"/>
    </row>
    <row r="15" ht="11.4" customFormat="1" customHeight="1" s="396">
      <c r="A15" s="262" t="inlineStr">
        <is>
          <t>Data emissão</t>
        </is>
      </c>
      <c r="B15" s="257" t="inlineStr">
        <is>
          <t>22/12/2023</t>
        </is>
      </c>
      <c r="C15" s="220" t="inlineStr">
        <is>
          <t>22/12/2023</t>
        </is>
      </c>
      <c r="D15" s="220" t="inlineStr">
        <is>
          <t>22/12/2023</t>
        </is>
      </c>
      <c r="E15" s="272" t="inlineStr">
        <is>
          <t>22/12/2023</t>
        </is>
      </c>
      <c r="F15" s="263" t="n"/>
      <c r="G15" s="279" t="inlineStr">
        <is>
          <t>Atraso</t>
        </is>
      </c>
      <c r="H15" s="321" t="inlineStr">
        <is>
          <t>N/A</t>
        </is>
      </c>
      <c r="I15" s="398" t="inlineStr">
        <is>
          <t>N/A</t>
        </is>
      </c>
      <c r="J15" s="118" t="n"/>
    </row>
    <row r="16" ht="11.4" customFormat="1" customHeight="1" s="396">
      <c r="A16" s="261" t="inlineStr">
        <is>
          <t>Segmento</t>
        </is>
      </c>
      <c r="B16" s="255" t="inlineStr">
        <is>
          <t>Imóvel Comercial e Lajes Corporativas</t>
        </is>
      </c>
      <c r="C16" s="215" t="inlineStr">
        <is>
          <t>Imóvel Comercial e Lajes Corporativas</t>
        </is>
      </c>
      <c r="D16" s="215" t="inlineStr">
        <is>
          <t>Imóvel Comercial e Lajes Corporativas</t>
        </is>
      </c>
      <c r="E16" s="270" t="inlineStr">
        <is>
          <t>Imóvel Comercial e Lajes Corporativas</t>
        </is>
      </c>
      <c r="F16" s="263" t="n"/>
      <c r="I16" s="401" t="n"/>
      <c r="J16" s="118" t="n"/>
    </row>
    <row r="17" ht="11.4" customFormat="1" customHeight="1" s="396">
      <c r="A17" s="262" t="inlineStr">
        <is>
          <t>Data vencimento</t>
        </is>
      </c>
      <c r="B17" s="257" t="inlineStr">
        <is>
          <t>23/12/2032</t>
        </is>
      </c>
      <c r="C17" s="220" t="inlineStr">
        <is>
          <t>23/12/2032</t>
        </is>
      </c>
      <c r="D17" s="220" t="inlineStr">
        <is>
          <t>23/12/2032</t>
        </is>
      </c>
      <c r="E17" s="272" t="inlineStr">
        <is>
          <t>23/12/2032</t>
        </is>
      </c>
      <c r="F17" s="263" t="n"/>
      <c r="I17" s="401" t="n"/>
      <c r="J17" s="118" t="n"/>
    </row>
    <row r="18" ht="11.4" customFormat="1" customHeight="1" s="396">
      <c r="A18" s="261" t="inlineStr">
        <is>
          <t>Quantidade</t>
        </is>
      </c>
      <c r="B18" s="258" t="n">
        <v>19500</v>
      </c>
      <c r="C18" s="216" t="n">
        <v>10500</v>
      </c>
      <c r="D18" s="216" t="n">
        <v>20400</v>
      </c>
      <c r="E18" s="273" t="n">
        <v>22200</v>
      </c>
      <c r="F18" s="263" t="n"/>
      <c r="G18" s="251" t="inlineStr">
        <is>
          <t>Em Aberto</t>
        </is>
      </c>
      <c r="H18" s="248" t="inlineStr">
        <is>
          <t>Adimplência (%)</t>
        </is>
      </c>
      <c r="I18" s="227" t="inlineStr">
        <is>
          <t>Total</t>
        </is>
      </c>
      <c r="J18" s="118" t="n"/>
    </row>
    <row r="19" ht="11.4" customFormat="1" customHeight="1" s="396">
      <c r="A19" s="262" t="inlineStr">
        <is>
          <t>Lastro</t>
        </is>
      </c>
      <c r="B19" s="256" t="inlineStr">
        <is>
          <t>Letra Financeira</t>
        </is>
      </c>
      <c r="C19" s="219" t="inlineStr">
        <is>
          <t>Letra Financeira</t>
        </is>
      </c>
      <c r="D19" s="219" t="inlineStr">
        <is>
          <t>Letra Financeira</t>
        </is>
      </c>
      <c r="E19" s="271" t="inlineStr">
        <is>
          <t>Letra Financeira</t>
        </is>
      </c>
      <c r="F19" s="263" t="n"/>
      <c r="G19" s="281" t="inlineStr">
        <is>
          <t>Inadimplência</t>
        </is>
      </c>
      <c r="H19" s="247" t="inlineStr">
        <is>
          <t>-</t>
        </is>
      </c>
      <c r="I19" s="398" t="inlineStr">
        <is>
          <t>N/A</t>
        </is>
      </c>
      <c r="J19" s="118" t="n"/>
    </row>
    <row r="20" ht="11.4" customFormat="1" customHeight="1" s="396">
      <c r="A20" s="261" t="inlineStr">
        <is>
          <t>Remuneração</t>
        </is>
      </c>
      <c r="B20" s="255" t="inlineStr">
        <is>
          <t>DI + 1%</t>
        </is>
      </c>
      <c r="C20" s="215" t="inlineStr">
        <is>
          <t>109,57 DI</t>
        </is>
      </c>
      <c r="D20" s="215" t="inlineStr">
        <is>
          <t>INDEXADOR FIXADO + 11,3848%</t>
        </is>
      </c>
      <c r="E20" s="270" t="inlineStr">
        <is>
          <t>IPCA + 6,3908%</t>
        </is>
      </c>
      <c r="F20" s="263" t="n"/>
      <c r="G20" s="281" t="inlineStr">
        <is>
          <t xml:space="preserve">Saldo devedor </t>
        </is>
      </c>
      <c r="H20" s="244" t="n"/>
      <c r="I20" s="398" t="inlineStr">
        <is>
          <t>N/A</t>
        </is>
      </c>
      <c r="J20" s="118" t="n"/>
    </row>
    <row r="21" ht="11.4" customFormat="1" customHeight="1" s="396">
      <c r="A21" s="261" t="inlineStr">
        <is>
          <t>Quantidade Integralizada</t>
        </is>
      </c>
      <c r="B21" s="354" t="n">
        <v>19500</v>
      </c>
      <c r="C21" s="354" t="n">
        <v>10500</v>
      </c>
      <c r="D21" s="354" t="n">
        <v>20400</v>
      </c>
      <c r="E21" s="354" t="n">
        <v>22200</v>
      </c>
      <c r="F21" s="118" t="n"/>
      <c r="G21" s="325" t="n"/>
      <c r="H21" s="326" t="n"/>
      <c r="I21" s="398" t="n"/>
      <c r="J21" s="118" t="n"/>
    </row>
    <row r="22" ht="11.4" customFormat="1" customHeight="1" s="396">
      <c r="A22" s="118" t="n"/>
      <c r="B22" s="118" t="n"/>
      <c r="C22" s="118" t="n"/>
      <c r="D22" s="118" t="n"/>
      <c r="E22" s="118" t="n"/>
      <c r="F22" s="118" t="n"/>
      <c r="G22" s="327" t="n"/>
      <c r="H22" s="327" t="n"/>
      <c r="I22" s="401" t="n"/>
      <c r="J22" s="118" t="n"/>
    </row>
    <row r="23" ht="11.4" customFormat="1" customHeight="1" s="396">
      <c r="A23" s="136" t="inlineStr">
        <is>
          <t>PAGAMENTOS</t>
        </is>
      </c>
      <c r="B23" s="136" t="n"/>
      <c r="C23" s="136" t="n"/>
      <c r="D23" s="136" t="n"/>
      <c r="E23" s="136" t="n"/>
      <c r="F23" s="136" t="n"/>
      <c r="G23" s="136" t="n"/>
      <c r="H23" s="136" t="n"/>
      <c r="I23" s="136" t="n"/>
      <c r="J23" s="121" t="n"/>
    </row>
    <row r="24" ht="11.4" customFormat="1" customHeight="1" s="396">
      <c r="A24" s="133" t="n"/>
      <c r="B24" s="133" t="n"/>
      <c r="C24" s="133" t="n"/>
      <c r="D24" s="133" t="n"/>
      <c r="E24" s="133" t="n"/>
      <c r="F24" s="133" t="n"/>
      <c r="G24" s="133" t="n"/>
      <c r="H24" s="133" t="n"/>
      <c r="I24" s="133" t="n"/>
      <c r="J24" s="124" t="n"/>
      <c r="K24" s="125" t="n"/>
    </row>
    <row r="25" ht="11.4" customFormat="1" customHeight="1" s="113">
      <c r="A25" s="264" t="n"/>
      <c r="B25" s="383" t="inlineStr">
        <is>
          <t>Série 1</t>
        </is>
      </c>
      <c r="C25" s="382" t="n"/>
      <c r="D25" s="381" t="inlineStr">
        <is>
          <t>Série 2</t>
        </is>
      </c>
      <c r="E25" s="382" t="n"/>
      <c r="F25" s="381" t="inlineStr">
        <is>
          <t>Série 3</t>
        </is>
      </c>
      <c r="G25" s="382" t="n"/>
      <c r="H25" s="381" t="inlineStr">
        <is>
          <t>Série 4</t>
        </is>
      </c>
      <c r="I25" s="382" t="n"/>
      <c r="J25" s="116" t="n"/>
    </row>
    <row r="26" ht="11.4" customHeight="1">
      <c r="A26" s="265" t="inlineStr">
        <is>
          <t>Consolidado</t>
        </is>
      </c>
      <c r="B26" s="235" t="inlineStr">
        <is>
          <t>Total</t>
        </is>
      </c>
      <c r="C26" s="235" t="inlineStr">
        <is>
          <t>Unitário</t>
        </is>
      </c>
      <c r="D26" s="230" t="inlineStr">
        <is>
          <t>Total</t>
        </is>
      </c>
      <c r="E26" s="230" t="inlineStr">
        <is>
          <t>Unitário</t>
        </is>
      </c>
      <c r="F26" s="230" t="inlineStr">
        <is>
          <t>Total</t>
        </is>
      </c>
      <c r="G26" s="230" t="inlineStr">
        <is>
          <t>Unitário</t>
        </is>
      </c>
      <c r="H26" s="235" t="inlineStr">
        <is>
          <t>Total</t>
        </is>
      </c>
      <c r="I26" s="230" t="inlineStr">
        <is>
          <t>Unitário</t>
        </is>
      </c>
    </row>
    <row r="27" ht="11.4" customFormat="1" customHeight="1" s="396">
      <c r="A27" s="266" t="inlineStr">
        <is>
          <t>Saldo devedor antes do pagamento</t>
        </is>
      </c>
      <c r="B27" s="402">
        <f>IFERROR(C27*B$21,0)</f>
        <v/>
      </c>
      <c r="C27" s="402" t="n">
        <v>1010.34006</v>
      </c>
      <c r="D27" s="403">
        <f>IFERROR(E27*C$21,0)</f>
        <v/>
      </c>
      <c r="E27" s="403" t="n">
        <v>1008.6409</v>
      </c>
      <c r="F27" s="403">
        <f>IFERROR(G27*D$21,0)</f>
        <v/>
      </c>
      <c r="G27" s="403" t="n">
        <v>1008.593915</v>
      </c>
      <c r="H27" s="402">
        <f>IFERROR(I27*E$21,0)</f>
        <v/>
      </c>
      <c r="I27" s="403" t="n">
        <v>1008.593915</v>
      </c>
      <c r="J27" s="118" t="n"/>
    </row>
    <row r="28" ht="11.4" customHeight="1">
      <c r="A28" s="275" t="inlineStr">
        <is>
          <t>Amortização do mês (a)</t>
        </is>
      </c>
      <c r="B28" s="404">
        <f>IFERROR(C28*B$21,0)</f>
        <v/>
      </c>
      <c r="C28" s="404" t="n">
        <v>0</v>
      </c>
      <c r="D28" s="405">
        <f>IFERROR(E28*C$21,0)</f>
        <v/>
      </c>
      <c r="E28" s="405" t="n">
        <v>0</v>
      </c>
      <c r="F28" s="405">
        <f>IFERROR(G28*D$21,0)</f>
        <v/>
      </c>
      <c r="G28" s="405" t="n">
        <v>0</v>
      </c>
      <c r="H28" s="404">
        <f>IFERROR(I28*E$21,0)</f>
        <v/>
      </c>
      <c r="I28" s="405" t="n">
        <v>0</v>
      </c>
    </row>
    <row r="29" ht="11.4" customHeight="1">
      <c r="A29" s="276" t="inlineStr">
        <is>
          <t>Juros do mês (b)</t>
        </is>
      </c>
      <c r="B29" s="406">
        <f>IFERROR(C29*B$21,0)</f>
        <v/>
      </c>
      <c r="C29" s="406" t="n">
        <v>0</v>
      </c>
      <c r="D29" s="407">
        <f>IFERROR(E29*C$21,0)</f>
        <v/>
      </c>
      <c r="E29" s="407" t="n">
        <v>0</v>
      </c>
      <c r="F29" s="407">
        <f>IFERROR(G29*D$21,0)</f>
        <v/>
      </c>
      <c r="G29" s="407" t="n">
        <v>0</v>
      </c>
      <c r="H29" s="406">
        <f>IFERROR(I29*E$21,0)</f>
        <v/>
      </c>
      <c r="I29" s="407" t="n">
        <v>0</v>
      </c>
    </row>
    <row r="30" ht="11.4" customHeight="1">
      <c r="A30" s="275" t="inlineStr">
        <is>
          <t>Amortização Extraordinária (c)</t>
        </is>
      </c>
      <c r="B30" s="404">
        <f>IFERROR(C30*B$21,0)</f>
        <v/>
      </c>
      <c r="C30" s="404" t="n">
        <v>0</v>
      </c>
      <c r="D30" s="405">
        <f>IFERROR(E30*C$21,0)</f>
        <v/>
      </c>
      <c r="E30" s="405" t="n">
        <v>0</v>
      </c>
      <c r="F30" s="405">
        <f>IFERROR(G30*D$21,0)</f>
        <v/>
      </c>
      <c r="G30" s="405" t="n">
        <v>0</v>
      </c>
      <c r="H30" s="404">
        <f>IFERROR(I30*E$21,0)</f>
        <v/>
      </c>
      <c r="I30" s="405" t="n">
        <v>0</v>
      </c>
    </row>
    <row r="31" ht="11.4" customHeight="1">
      <c r="A31" s="276" t="inlineStr">
        <is>
          <t>PMT (a+b+c)</t>
        </is>
      </c>
      <c r="B31" s="406">
        <f>IFERROR(C31*B$21,0)</f>
        <v/>
      </c>
      <c r="C31" s="406">
        <f>C28+C29+C30</f>
        <v/>
      </c>
      <c r="D31" s="407">
        <f>IFERROR(E31*C$21,0)</f>
        <v/>
      </c>
      <c r="E31" s="407">
        <f>E28+E29+E30</f>
        <v/>
      </c>
      <c r="F31" s="407">
        <f>IFERROR(G31*D$21,0)</f>
        <v/>
      </c>
      <c r="G31" s="407">
        <f>G28+G29+G30</f>
        <v/>
      </c>
      <c r="H31" s="406">
        <f>IFERROR(I31*E$21,0)</f>
        <v/>
      </c>
      <c r="I31" s="407">
        <f>I28+I29+I30</f>
        <v/>
      </c>
    </row>
    <row r="32" ht="11.4" customHeight="1">
      <c r="A32" s="267" t="inlineStr">
        <is>
          <t>Saldo devedor após pagamento</t>
        </is>
      </c>
      <c r="B32" s="408">
        <f>IFERROR(C32*B$21,0)</f>
        <v/>
      </c>
      <c r="C32" s="408">
        <f>C27-C31</f>
        <v/>
      </c>
      <c r="D32" s="409">
        <f>IFERROR(E32*C$21,0)</f>
        <v/>
      </c>
      <c r="E32" s="409">
        <f>E27-E31</f>
        <v/>
      </c>
      <c r="F32" s="409">
        <f>IFERROR(G32*D$21,0)</f>
        <v/>
      </c>
      <c r="G32" s="409">
        <f>G27-G31</f>
        <v/>
      </c>
      <c r="H32" s="408">
        <f>IFERROR(I32*E$21,0)</f>
        <v/>
      </c>
      <c r="I32" s="409">
        <f>I27-I31</f>
        <v/>
      </c>
      <c r="M32" s="319" t="n"/>
      <c r="N32" s="85">
        <f>IFERROR(M32/M$35,0)</f>
        <v/>
      </c>
    </row>
    <row r="33" ht="11.4" customHeight="1">
      <c r="A33" s="266" t="inlineStr">
        <is>
          <t>Saldo no último d.u</t>
        </is>
      </c>
      <c r="B33" s="402">
        <f>IFERROR(C33*B$21,0)</f>
        <v/>
      </c>
      <c r="C33" s="402" t="n">
        <v>1011.20970999</v>
      </c>
      <c r="D33" s="403">
        <f>IFERROR(E33*C$21,0)</f>
        <v/>
      </c>
      <c r="E33" s="403" t="n">
        <v>1011.24769</v>
      </c>
      <c r="F33" s="403">
        <f>IFERROR(G33*D$21,0)</f>
        <v/>
      </c>
      <c r="G33" s="403" t="n">
        <v>1011.186462</v>
      </c>
      <c r="H33" s="402">
        <f>IFERROR(I33*E$21,0)</f>
        <v/>
      </c>
      <c r="I33" s="403" t="n">
        <v>1031.95672</v>
      </c>
      <c r="N33" s="279">
        <f>IFERROR(M33/M$35,0)</f>
        <v/>
      </c>
      <c r="O33" s="245" t="n"/>
      <c r="P33" s="398" t="n"/>
    </row>
    <row r="34" ht="11.4" customFormat="1" customHeight="1" s="396">
      <c r="A34" s="122" t="n"/>
      <c r="B34" s="118" t="n"/>
      <c r="C34" s="118" t="n"/>
      <c r="D34" s="118" t="n"/>
      <c r="E34" s="118" t="n"/>
      <c r="F34" s="118" t="n"/>
      <c r="G34" s="118" t="n"/>
      <c r="H34" s="118" t="n"/>
      <c r="I34" s="118" t="n"/>
      <c r="J34" s="118" t="n"/>
      <c r="N34" s="320">
        <f>IFERROR(M34/M$35,0)</f>
        <v/>
      </c>
      <c r="O34" s="246" t="n"/>
      <c r="P34" s="400" t="n"/>
    </row>
    <row r="35" ht="11.4" customFormat="1" customHeight="1" s="396">
      <c r="A35" s="122" t="n"/>
      <c r="B35" s="118" t="n"/>
      <c r="C35" s="118" t="n"/>
      <c r="D35" s="118" t="n"/>
      <c r="E35" s="118" t="n"/>
      <c r="F35" s="118" t="n"/>
      <c r="G35" s="118" t="n"/>
      <c r="H35" s="118" t="n"/>
      <c r="I35" s="118" t="n"/>
      <c r="J35" s="118" t="n"/>
      <c r="N35" s="279" t="n"/>
      <c r="O35" s="245" t="n"/>
      <c r="P35" s="398" t="n"/>
    </row>
    <row r="36" ht="11.4" customFormat="1" customHeight="1" s="396">
      <c r="A36" s="154" t="inlineStr">
        <is>
          <t>GARANTIAS</t>
        </is>
      </c>
      <c r="B36" s="128" t="n"/>
      <c r="C36" s="128" t="n"/>
      <c r="D36" s="128" t="n"/>
      <c r="E36" s="295" t="n"/>
      <c r="F36" s="137" t="inlineStr">
        <is>
          <t>SALDO DE CONTA E APLICAÇÕES VINCULADAS</t>
        </is>
      </c>
      <c r="G36" s="128" t="n"/>
      <c r="H36" s="128" t="n"/>
      <c r="I36" s="128" t="n"/>
      <c r="J36" s="118" t="n"/>
    </row>
    <row r="37" ht="11.4" customFormat="1" customHeight="1" s="396">
      <c r="B37" s="291" t="n"/>
      <c r="C37" s="291" t="n"/>
      <c r="D37" s="291" t="n"/>
      <c r="E37" s="296" t="n"/>
      <c r="G37" s="127" t="n"/>
      <c r="H37" s="127" t="n"/>
      <c r="I37" s="127" t="n"/>
      <c r="J37" s="127" t="n"/>
      <c r="K37" s="127" t="n"/>
    </row>
    <row r="38" customFormat="1" s="396">
      <c r="A38" s="122" t="n"/>
      <c r="B38" s="293" t="inlineStr">
        <is>
          <t>Limite Mínimo</t>
        </is>
      </c>
      <c r="C38" s="294" t="inlineStr">
        <is>
          <t>Razão (%)</t>
        </is>
      </c>
      <c r="D38" s="292" t="inlineStr">
        <is>
          <t>Status</t>
        </is>
      </c>
      <c r="E38" s="297" t="n"/>
      <c r="F38" s="129" t="inlineStr">
        <is>
          <t>Saldos finais em:</t>
        </is>
      </c>
      <c r="G38" s="351" t="n">
        <v>45504</v>
      </c>
      <c r="H38" s="355" t="inlineStr">
        <is>
          <t>Aplicação/Fundo:</t>
        </is>
      </c>
      <c r="I38" s="126" t="n"/>
      <c r="J38" s="118" t="n"/>
    </row>
    <row r="39" ht="11.25" customFormat="1" customHeight="1" s="396">
      <c r="A39" s="339" t="inlineStr">
        <is>
          <t>Fundo de Despesa</t>
        </is>
      </c>
      <c r="B39" s="370" t="n">
        <v>50000</v>
      </c>
      <c r="C39" s="380" t="inlineStr">
        <is>
          <t>N/A</t>
        </is>
      </c>
      <c r="D39" s="340" t="inlineStr">
        <is>
          <t>Enquadrado</t>
        </is>
      </c>
      <c r="E39" s="298" t="n"/>
      <c r="F39" s="132" t="inlineStr">
        <is>
          <t>Centralizada:</t>
        </is>
      </c>
      <c r="G39" s="410" t="n">
        <v>987.16</v>
      </c>
      <c r="H39" s="277" t="inlineStr">
        <is>
          <t>Despesas</t>
        </is>
      </c>
      <c r="I39" s="411" t="n">
        <v>162658.75</v>
      </c>
      <c r="J39" s="118" t="n"/>
    </row>
    <row r="40" ht="11.25" customFormat="1" customHeight="1" s="396">
      <c r="A40" s="339" t="n"/>
      <c r="B40" s="370" t="n"/>
      <c r="C40" s="376" t="n"/>
      <c r="D40" s="340" t="n"/>
      <c r="E40" s="298" t="n"/>
      <c r="H40" s="300" t="n"/>
      <c r="I40" s="411" t="n">
        <v>0</v>
      </c>
      <c r="J40" s="118" t="n"/>
    </row>
    <row r="41" ht="11.25" customFormat="1" customHeight="1" s="396">
      <c r="A41" s="339" t="n"/>
      <c r="B41" s="370" t="n"/>
      <c r="C41" s="376" t="n"/>
      <c r="D41" s="340" t="n"/>
      <c r="E41" s="298" t="n"/>
      <c r="H41" s="278" t="n"/>
      <c r="I41" s="411" t="n">
        <v>0</v>
      </c>
      <c r="J41" s="118" t="n"/>
    </row>
    <row r="42" ht="11.25" customFormat="1" customHeight="1" s="396">
      <c r="A42" s="339" t="n"/>
      <c r="B42" s="370" t="n"/>
      <c r="C42" s="376" t="n"/>
      <c r="D42" s="340" t="n"/>
      <c r="E42" s="298" t="n"/>
      <c r="H42" s="278" t="n"/>
      <c r="I42" s="411" t="n">
        <v>0</v>
      </c>
      <c r="J42" s="118" t="n"/>
    </row>
    <row r="43" ht="11.4" customFormat="1" customHeight="1" s="396">
      <c r="A43" s="339" t="n"/>
      <c r="B43" s="370" t="n"/>
      <c r="C43" s="376" t="n"/>
      <c r="D43" s="340" t="n"/>
      <c r="E43" s="298" t="n"/>
      <c r="H43" s="278" t="n"/>
      <c r="I43" s="411" t="n">
        <v>0</v>
      </c>
      <c r="J43" s="118" t="n"/>
    </row>
    <row r="44" ht="11.25" customFormat="1" customHeight="1" s="396">
      <c r="A44" s="339" t="n"/>
      <c r="B44" s="370" t="n"/>
      <c r="C44" s="376" t="n"/>
      <c r="D44" s="340" t="n"/>
      <c r="E44" s="299" t="n"/>
      <c r="H44" s="278" t="n"/>
      <c r="I44" s="411" t="n">
        <v>0</v>
      </c>
      <c r="J44" s="118" t="n"/>
    </row>
    <row r="45" ht="11.25" customFormat="1" customHeight="1" s="396">
      <c r="A45" s="339" t="n"/>
      <c r="B45" s="370" t="n"/>
      <c r="C45" s="376" t="n"/>
      <c r="D45" s="340" t="n"/>
      <c r="E45" s="299" t="n"/>
      <c r="H45" s="278" t="n"/>
      <c r="I45" s="411" t="n">
        <v>0</v>
      </c>
      <c r="J45" s="118" t="n"/>
    </row>
    <row r="46" ht="11.25" customFormat="1" customHeight="1" s="396">
      <c r="A46" s="127" t="n"/>
      <c r="B46" s="371" t="n"/>
      <c r="C46" s="377" t="n"/>
      <c r="D46" s="340" t="n"/>
      <c r="E46" s="127" t="n"/>
      <c r="H46" s="278" t="n"/>
      <c r="J46" s="118" t="n"/>
    </row>
    <row r="47" hidden="1" ht="10.95" customFormat="1" customHeight="1" s="396">
      <c r="A47" s="122" t="n"/>
      <c r="B47" s="372" t="n"/>
      <c r="C47" s="378" t="n"/>
      <c r="D47" s="340" t="n"/>
      <c r="E47" s="118" t="n"/>
      <c r="H47" s="118" t="n"/>
      <c r="I47" s="118" t="n"/>
      <c r="J47" s="118" t="n"/>
    </row>
    <row r="48" hidden="1" ht="1.95" customFormat="1" customHeight="1" s="396">
      <c r="A48" s="122" t="n"/>
      <c r="B48" s="372" t="n"/>
      <c r="C48" s="378" t="n"/>
      <c r="D48" s="340" t="n"/>
      <c r="E48" s="118" t="n"/>
      <c r="H48" s="118" t="n"/>
      <c r="I48" s="118" t="n"/>
      <c r="J48" s="118" t="n"/>
    </row>
    <row r="49" hidden="1" ht="2.25" customHeight="1">
      <c r="A49" s="341" t="n"/>
      <c r="B49" s="373" t="n"/>
      <c r="C49" s="379" t="n"/>
      <c r="D49" s="340" t="n"/>
      <c r="E49" s="118" t="n"/>
      <c r="H49" s="118" t="n"/>
      <c r="I49" s="118" t="n"/>
    </row>
    <row r="50" hidden="1" ht="6" customHeight="1">
      <c r="A50" s="343" t="n"/>
      <c r="B50" s="373" t="n"/>
      <c r="C50" s="379" t="n"/>
      <c r="D50" s="340" t="n"/>
      <c r="F50" s="118" t="n"/>
      <c r="I50" s="118" t="n"/>
    </row>
    <row r="51" hidden="1" ht="13.2" customHeight="1">
      <c r="A51" s="343" t="n"/>
      <c r="B51" s="374" t="n"/>
      <c r="C51" s="378" t="n"/>
      <c r="D51" s="340" t="n"/>
      <c r="E51" s="118" t="n"/>
      <c r="F51" s="118" t="n"/>
      <c r="G51" s="118" t="n"/>
      <c r="H51" s="118" t="n"/>
      <c r="I51" s="118" t="n"/>
    </row>
    <row r="52" ht="11.4" customHeight="1">
      <c r="A52" s="344" t="n"/>
      <c r="B52" s="374" t="n"/>
      <c r="C52" s="378" t="n"/>
      <c r="D52" s="340" t="n"/>
      <c r="E52" s="118" t="n"/>
      <c r="F52" s="118" t="n"/>
      <c r="G52" s="118" t="n"/>
      <c r="H52" s="118" t="n"/>
      <c r="I52" s="118" t="n"/>
    </row>
    <row r="53" ht="5.85" customHeight="1">
      <c r="B53" s="375" t="n"/>
      <c r="C53" s="378" t="n"/>
      <c r="D53" s="340" t="n"/>
    </row>
    <row r="54">
      <c r="D54" s="340" t="n"/>
    </row>
  </sheetData>
  <mergeCells count="4">
    <mergeCell ref="F25:G25"/>
    <mergeCell ref="B25:C25"/>
    <mergeCell ref="D25:E25"/>
    <mergeCell ref="H25:I25"/>
  </mergeCells>
  <conditionalFormatting sqref="D39:D52 D54">
    <cfRule type="containsText" priority="1" operator="containsText" text="Enquadrado">
      <formula>NOT(ISERROR(SEARCH("Enquadrado",D39)))</formula>
    </cfRule>
  </conditionalFormatting>
  <conditionalFormatting sqref="D39:D54">
    <cfRule type="containsText" priority="3" operator="containsText" dxfId="1" text="Desenquadrado">
      <formula>NOT(ISERROR(SEARCH("Desenquadrado",D39)))</formula>
    </cfRule>
    <cfRule type="containsText" priority="4" operator="containsText" dxfId="2" text="Enquadrado">
      <formula>NOT(ISERROR(SEARCH("Enquadrado",D39)))</formula>
    </cfRule>
  </conditionalFormatting>
  <conditionalFormatting sqref="I38:I41 F39">
    <cfRule type="containsText" priority="9" operator="containsText" dxfId="1" text="Desenquadrado">
      <formula>NOT(ISERROR(SEARCH("Desenquadrado",F38)))</formula>
    </cfRule>
    <cfRule type="containsText" priority="11" operator="containsText" dxfId="0" text="Enquadrado">
      <formula>NOT(ISERROR(SEARCH("Enquadrado",F38)))</formula>
    </cfRule>
    <cfRule type="containsText" priority="19" operator="containsText" text="Enquadrado">
      <formula>NOT(ISERROR(SEARCH("Enquadrado",F38)))</formula>
    </cfRule>
  </conditionalFormatting>
  <printOptions horizontalCentered="1" verticalCentered="1"/>
  <pageMargins left="0.1968503937007874" right="0.1968503937007874" top="0.1968503937007874" bottom="0.1968503937007874" header="0.3149606299212598" footer="0.3149606299212598"/>
  <pageSetup orientation="landscape" paperSize="9" scale="96"/>
  <colBreaks count="1" manualBreakCount="1">
    <brk id="11" min="0" max="52" man="1"/>
  </colBreaks>
</worksheet>
</file>

<file path=xl/worksheets/sheet3.xml><?xml version="1.0" encoding="utf-8"?>
<worksheet xmlns="http://schemas.openxmlformats.org/spreadsheetml/2006/main">
  <sheetPr codeName="Sheet3">
    <tabColor rgb="FF00B050"/>
    <outlinePr summaryBelow="1" summaryRight="1"/>
    <pageSetUpPr fitToPage="1"/>
  </sheetPr>
  <dimension ref="A1:P43"/>
  <sheetViews>
    <sheetView showGridLines="0" view="pageBreakPreview" zoomScale="130" zoomScaleNormal="100" zoomScaleSheetLayoutView="130" zoomScalePageLayoutView="85" workbookViewId="0">
      <selection activeCell="H16" sqref="H16"/>
    </sheetView>
  </sheetViews>
  <sheetFormatPr baseColWidth="8" defaultColWidth="0" defaultRowHeight="23.4"/>
  <cols>
    <col width="1.8984375" customWidth="1" style="387" min="1" max="1"/>
    <col width="13.3984375" customWidth="1" style="392" min="2" max="2"/>
    <col width="14.8984375" customWidth="1" style="392" min="3" max="3"/>
    <col width="13.09765625" customWidth="1" style="387" min="4" max="4"/>
    <col width="12.5" customWidth="1" style="387" min="5" max="5"/>
    <col width="5.69921875" customWidth="1" style="392" min="6" max="6"/>
    <col width="16" customWidth="1" style="392" min="7" max="7"/>
    <col width="6.5" customWidth="1" style="393" min="8" max="8"/>
    <col width="2.69921875" customWidth="1" style="387" min="9" max="9"/>
    <col width="4.69921875" customWidth="1" style="392" min="10" max="10"/>
    <col width="12.5" customWidth="1" style="392" min="11" max="11"/>
    <col width="5.69921875" customWidth="1" style="392" min="12" max="12"/>
    <col width="16" customWidth="1" style="392" min="13" max="13"/>
    <col width="7" customWidth="1" style="392" min="14" max="14"/>
    <col hidden="1" width="1.69921875" customWidth="1" style="392" min="15" max="15"/>
    <col hidden="1" style="392" min="16" max="16334"/>
    <col width="18.3984375" customWidth="1" style="392" min="16335" max="16335"/>
    <col width="21.19921875" customWidth="1" style="392" min="16336" max="16336"/>
    <col width="16.8984375" customWidth="1" style="392" min="16337" max="16337"/>
    <col width="17.09765625" customWidth="1" style="392" min="16338" max="16338"/>
    <col width="19.69921875" customWidth="1" style="392" min="16339" max="16339"/>
    <col width="15.19921875" customWidth="1" style="392" min="16340" max="16340"/>
    <col width="19.59765625" customWidth="1" style="392" min="16341" max="16341"/>
    <col width="16.59765625" customWidth="1" style="392" min="16342" max="16342"/>
    <col width="16.69921875" customWidth="1" style="392" min="16343" max="16343"/>
    <col width="17.69921875" customWidth="1" style="392" min="16344" max="16344"/>
    <col width="19.8984375" customWidth="1" style="392" min="16345" max="16345"/>
    <col width="22.19921875" customWidth="1" style="392" min="16346" max="16346"/>
    <col width="19.8984375" customWidth="1" style="392" min="16347" max="16347"/>
    <col width="15.3984375" customWidth="1" style="392" min="16348" max="16348"/>
    <col width="19.69921875" customWidth="1" style="392" min="16349" max="16349"/>
    <col width="22" customWidth="1" style="392" min="16350" max="16350"/>
    <col width="23.09765625" customWidth="1" style="392" min="16351" max="16351"/>
    <col width="20.8984375" customWidth="1" style="392" min="16352" max="16352"/>
    <col width="23" customWidth="1" style="392" min="16353" max="16353"/>
    <col width="14.09765625" customWidth="1" style="392" min="16354" max="16354"/>
    <col width="17" customWidth="1" style="392" min="16355" max="16355"/>
    <col width="12.8984375" customWidth="1" style="392" min="16356" max="16356"/>
    <col width="9.09765625" customWidth="1" style="392" min="16357" max="16357"/>
    <col width="17" customWidth="1" style="392" min="16358" max="16358"/>
    <col width="27.19921875" customWidth="1" style="392" min="16359" max="16359"/>
    <col width="29.5" customWidth="1" style="392" min="16360" max="16360"/>
    <col width="25.19921875" customWidth="1" style="392" min="16361" max="16361"/>
    <col width="25.3984375" customWidth="1" style="392" min="16362" max="16362"/>
    <col width="18.3984375" customWidth="1" style="392" min="16363" max="16363"/>
    <col width="19.3984375" customWidth="1" style="392" min="16364" max="16364"/>
    <col width="19.09765625" customWidth="1" style="392" min="16365" max="16365"/>
    <col width="20.19921875" customWidth="1" style="392" min="16366" max="16366"/>
    <col width="21.19921875" customWidth="1" style="392" min="16367" max="16367"/>
    <col width="17.19921875" customWidth="1" style="392" min="16368" max="16368"/>
    <col width="3.19921875" customWidth="1" style="392" min="16369" max="16369"/>
    <col width="2.09765625" customWidth="1" style="392" min="16370" max="16370"/>
    <col width="3" customWidth="1" style="392" min="16371" max="16371"/>
    <col width="17.3984375" customWidth="1" style="392" min="16372" max="16372"/>
    <col width="13.59765625" customWidth="1" style="392" min="16373" max="16373"/>
    <col width="17.3984375" customWidth="1" style="392" min="16374" max="16374"/>
    <col width="16.09765625" customWidth="1" style="392" min="16375" max="16375"/>
    <col width="3.19921875" customWidth="1" style="392" min="16376" max="16376"/>
    <col width="2.09765625" customWidth="1" style="392" min="16377" max="16377"/>
    <col width="3.69921875" customWidth="1" style="392" min="16378" max="16378"/>
    <col width="4" customWidth="1" style="392" min="16379" max="16379"/>
    <col width="6.69921875" customWidth="1" style="392" min="16380" max="16384"/>
  </cols>
  <sheetData>
    <row r="1" ht="11.4" customHeight="1">
      <c r="A1" s="134" t="inlineStr">
        <is>
          <t>Relatório Mensal</t>
        </is>
      </c>
      <c r="B1" s="389" t="n"/>
      <c r="C1" s="387" t="n"/>
      <c r="D1" s="392" t="n"/>
      <c r="E1" s="392" t="n"/>
    </row>
    <row r="2" ht="11.4" customHeight="1">
      <c r="A2" s="353" t="inlineStr">
        <is>
          <t xml:space="preserve"> 66ªE CRI BR Partners 07/2024</t>
        </is>
      </c>
      <c r="C2" s="387" t="n"/>
      <c r="D2" s="392" t="n"/>
    </row>
    <row r="3" ht="11.4" customFormat="1" customHeight="1" s="387">
      <c r="B3" s="157" t="n"/>
      <c r="H3" s="158" t="n"/>
    </row>
    <row r="4" ht="11.4" customFormat="1" customHeight="1" s="387">
      <c r="A4" s="392" t="n"/>
      <c r="B4" s="390" t="n"/>
      <c r="C4" s="392" t="n"/>
      <c r="D4" s="392" t="n"/>
      <c r="E4" s="392" t="n"/>
      <c r="F4" s="392" t="n"/>
      <c r="G4" s="392" t="n"/>
      <c r="H4" s="393" t="n"/>
      <c r="J4" s="392" t="n"/>
      <c r="K4" s="392" t="n"/>
      <c r="L4" s="392" t="n"/>
      <c r="M4" s="392" t="n"/>
      <c r="N4" s="392" t="n"/>
      <c r="O4" s="392" t="n"/>
    </row>
    <row r="5" ht="11.4" customFormat="1" customHeight="1" s="385">
      <c r="A5" s="384" t="inlineStr">
        <is>
          <t>INFORMAÇÕES DA CARTEIRA</t>
        </is>
      </c>
      <c r="O5" s="139" t="n"/>
    </row>
    <row r="6" ht="11.4" customHeight="1">
      <c r="A6" s="392" t="n"/>
      <c r="B6" s="97" t="n"/>
      <c r="C6" s="97" t="n"/>
      <c r="D6" s="97" t="n"/>
      <c r="E6" s="97" t="n"/>
      <c r="F6" s="97" t="n"/>
      <c r="G6" s="97" t="n"/>
      <c r="H6" s="142" t="n"/>
      <c r="I6" s="98" t="n"/>
      <c r="J6" s="97" t="n"/>
      <c r="K6" s="97" t="n"/>
      <c r="L6" s="99" t="n"/>
      <c r="M6" s="97" t="n"/>
      <c r="N6" s="97" t="n"/>
      <c r="O6" s="95" t="n"/>
    </row>
    <row r="7" ht="19.95" customHeight="1">
      <c r="A7" s="386" t="inlineStr">
        <is>
          <t>Recebimentos : Mês</t>
        </is>
      </c>
      <c r="O7" s="412" t="n"/>
    </row>
    <row r="8" ht="19.95" customFormat="1" customHeight="1" s="389">
      <c r="A8" s="159" t="n"/>
      <c r="B8" s="160" t="n"/>
      <c r="C8" s="388" t="n"/>
      <c r="D8" s="388" t="n"/>
      <c r="E8" s="388" t="inlineStr">
        <is>
          <t>Parcelas antecipadas</t>
        </is>
      </c>
      <c r="G8" s="413">
        <f>G16</f>
        <v/>
      </c>
      <c r="H8" s="212">
        <f>IFERROR(G8/B12,0)</f>
        <v/>
      </c>
      <c r="I8" s="163" t="n"/>
      <c r="J8" s="164" t="n"/>
      <c r="K8" s="391" t="inlineStr">
        <is>
          <t>Parcelas em atraso</t>
        </is>
      </c>
      <c r="M8" s="414">
        <f>M16</f>
        <v/>
      </c>
      <c r="N8" s="212">
        <f>IFERROR(M8/B12,0)</f>
        <v/>
      </c>
      <c r="O8" s="112" t="n"/>
    </row>
    <row r="9" ht="11.4" customFormat="1" customHeight="1" s="387">
      <c r="A9" s="166" t="n"/>
      <c r="B9" s="209" t="inlineStr">
        <is>
          <t>Total Previsto³:</t>
        </is>
      </c>
      <c r="C9" s="388" t="inlineStr">
        <is>
          <t>Parcelas adimplentes (em dia)</t>
        </is>
      </c>
      <c r="D9" s="388" t="n"/>
      <c r="E9" s="207" t="inlineStr">
        <is>
          <t>Faixas (dias)</t>
        </is>
      </c>
      <c r="F9" s="189" t="inlineStr">
        <is>
          <t xml:space="preserve"> Qtde.</t>
        </is>
      </c>
      <c r="G9" s="197" t="inlineStr">
        <is>
          <t>Valor R$</t>
        </is>
      </c>
      <c r="H9" s="203" t="inlineStr">
        <is>
          <t>%</t>
        </is>
      </c>
      <c r="I9" s="168" t="n"/>
      <c r="J9" s="169" t="n"/>
      <c r="K9" s="207" t="inlineStr">
        <is>
          <t>Faixas (dias)</t>
        </is>
      </c>
      <c r="L9" s="189" t="inlineStr">
        <is>
          <t>Qtde.</t>
        </is>
      </c>
      <c r="M9" s="197" t="inlineStr">
        <is>
          <t>Valor R$</t>
        </is>
      </c>
      <c r="N9" s="203" t="inlineStr">
        <is>
          <t>%</t>
        </is>
      </c>
      <c r="O9" s="101" t="n"/>
    </row>
    <row r="10" ht="11.4" customHeight="1">
      <c r="A10" s="166" t="n"/>
      <c r="B10" s="415">
        <f>RESUMO_ACOMPANHAMENTO_MENSAL!L2</f>
        <v/>
      </c>
      <c r="C10" s="415">
        <f>'Relatório Analítico'!D5</f>
        <v/>
      </c>
      <c r="D10" s="164" t="n"/>
      <c r="E10" s="221" t="inlineStr">
        <is>
          <t>Até 30</t>
        </is>
      </c>
      <c r="F10" s="222">
        <f>'Relatório Analítico'!C9</f>
        <v/>
      </c>
      <c r="G10" s="416">
        <f>'Relatório Analítico'!D9</f>
        <v/>
      </c>
      <c r="H10" s="224">
        <f>IFERROR(((G10/G$16)*100),0)</f>
        <v/>
      </c>
      <c r="I10" s="170" t="n"/>
      <c r="J10" s="164" t="n"/>
      <c r="K10" s="221" t="inlineStr">
        <is>
          <t>Até 30</t>
        </is>
      </c>
      <c r="L10" s="222">
        <f>'Relatório Analítico'!C22</f>
        <v/>
      </c>
      <c r="M10" s="416">
        <f>'Relatório Analítico'!D22</f>
        <v/>
      </c>
      <c r="N10" s="224">
        <f>IFERROR(((M10/M$16)*100),0)</f>
        <v/>
      </c>
      <c r="O10" s="102" t="n"/>
    </row>
    <row r="11" ht="11.4" customHeight="1">
      <c r="A11" s="166" t="n"/>
      <c r="B11" s="167" t="inlineStr">
        <is>
          <t>Total recebido:</t>
        </is>
      </c>
      <c r="C11" s="211">
        <f>IFERROR(C10/B12,0)</f>
        <v/>
      </c>
      <c r="D11" s="164" t="n"/>
      <c r="E11" s="208" t="inlineStr">
        <is>
          <t>Até 60</t>
        </is>
      </c>
      <c r="F11" s="190">
        <f>'Relatório Analítico'!C10</f>
        <v/>
      </c>
      <c r="G11" s="417">
        <f>'Relatório Analítico'!D10</f>
        <v/>
      </c>
      <c r="H11" s="204">
        <f>IFERROR(((G11/G$16)*100),0)</f>
        <v/>
      </c>
      <c r="I11" s="170" t="n"/>
      <c r="J11" s="164" t="n"/>
      <c r="K11" s="208" t="inlineStr">
        <is>
          <t>Até 60</t>
        </is>
      </c>
      <c r="L11" s="190">
        <f>'Relatório Analítico'!C23</f>
        <v/>
      </c>
      <c r="M11" s="417">
        <f>'Relatório Analítico'!D23</f>
        <v/>
      </c>
      <c r="N11" s="204">
        <f>IFERROR(((M11/M$16)*100),0)</f>
        <v/>
      </c>
      <c r="O11" s="95" t="n"/>
    </row>
    <row r="12" ht="11.4" customHeight="1">
      <c r="A12" s="166" t="n"/>
      <c r="B12" s="415">
        <f>'Relatório Analítico'!D35</f>
        <v/>
      </c>
      <c r="C12" s="164" t="n"/>
      <c r="D12" s="164" t="n"/>
      <c r="E12" s="221" t="inlineStr">
        <is>
          <t>Até 90</t>
        </is>
      </c>
      <c r="F12" s="222">
        <f>'Relatório Analítico'!C11</f>
        <v/>
      </c>
      <c r="G12" s="416">
        <f>'Relatório Analítico'!D11</f>
        <v/>
      </c>
      <c r="H12" s="224">
        <f>IFERROR(((G12/G$16)*100),0)</f>
        <v/>
      </c>
      <c r="I12" s="170" t="n"/>
      <c r="J12" s="164" t="n"/>
      <c r="K12" s="221" t="inlineStr">
        <is>
          <t>Até 90</t>
        </is>
      </c>
      <c r="L12" s="222">
        <f>'Relatório Analítico'!C24</f>
        <v/>
      </c>
      <c r="M12" s="416">
        <f>'Relatório Analítico'!D24</f>
        <v/>
      </c>
      <c r="N12" s="224">
        <f>IFERROR(((M12/M$16)*100),0)</f>
        <v/>
      </c>
      <c r="O12" s="95" t="n"/>
    </row>
    <row r="13" ht="11.4" customHeight="1">
      <c r="A13" s="166" t="n"/>
      <c r="B13" s="169" t="n"/>
      <c r="C13" s="164" t="n"/>
      <c r="D13" s="164" t="n"/>
      <c r="E13" s="208" t="inlineStr">
        <is>
          <t>Até 120</t>
        </is>
      </c>
      <c r="F13" s="190">
        <f>'Relatório Analítico'!C12</f>
        <v/>
      </c>
      <c r="G13" s="417">
        <f>'Relatório Analítico'!D12</f>
        <v/>
      </c>
      <c r="H13" s="204">
        <f>IFERROR(((G13/G$16)*100),0)</f>
        <v/>
      </c>
      <c r="I13" s="170" t="n"/>
      <c r="J13" s="164" t="n"/>
      <c r="K13" s="208" t="inlineStr">
        <is>
          <t>Até 120</t>
        </is>
      </c>
      <c r="L13" s="190">
        <f>'Relatório Analítico'!C25</f>
        <v/>
      </c>
      <c r="M13" s="417">
        <f>'Relatório Analítico'!D25</f>
        <v/>
      </c>
      <c r="N13" s="204">
        <f>IFERROR(((M13/M$16)*100),0)</f>
        <v/>
      </c>
      <c r="O13" s="95" t="n"/>
    </row>
    <row r="14" ht="11.4" customHeight="1">
      <c r="A14" s="166" t="n"/>
      <c r="B14" s="164" t="n"/>
      <c r="C14" s="164" t="n"/>
      <c r="D14" s="164" t="n"/>
      <c r="E14" s="221" t="inlineStr">
        <is>
          <t>Até 180</t>
        </is>
      </c>
      <c r="F14" s="222">
        <f>'Relatório Analítico'!C13</f>
        <v/>
      </c>
      <c r="G14" s="416">
        <f>'Relatório Analítico'!D13</f>
        <v/>
      </c>
      <c r="H14" s="224">
        <f>IFERROR(((G14/G$16)*100),0)</f>
        <v/>
      </c>
      <c r="I14" s="170" t="n"/>
      <c r="J14" s="164" t="n"/>
      <c r="K14" s="221" t="inlineStr">
        <is>
          <t>Até 180</t>
        </is>
      </c>
      <c r="L14" s="222">
        <f>'Relatório Analítico'!C26</f>
        <v/>
      </c>
      <c r="M14" s="416">
        <f>'Relatório Analítico'!D26</f>
        <v/>
      </c>
      <c r="N14" s="224">
        <f>IFERROR(((M14/M$16)*100),0)</f>
        <v/>
      </c>
      <c r="O14" s="95" t="n"/>
    </row>
    <row r="15" ht="11.4" customFormat="1" customHeight="1" s="94">
      <c r="A15" s="166" t="n"/>
      <c r="B15" s="172" t="n"/>
      <c r="C15" s="164" t="n"/>
      <c r="D15" s="164" t="n"/>
      <c r="E15" s="208" t="inlineStr">
        <is>
          <t>Maior que 180</t>
        </is>
      </c>
      <c r="F15" s="190">
        <f>'Relatório Analítico'!C14</f>
        <v/>
      </c>
      <c r="G15" s="417">
        <f>'Relatório Analítico'!D14</f>
        <v/>
      </c>
      <c r="H15" s="204">
        <f>IFERROR(((G15/G$16)*100),0)</f>
        <v/>
      </c>
      <c r="I15" s="170" t="n"/>
      <c r="J15" s="164" t="n"/>
      <c r="K15" s="208" t="inlineStr">
        <is>
          <t>Maior que 180</t>
        </is>
      </c>
      <c r="L15" s="190">
        <f>'Relatório Analítico'!C27</f>
        <v/>
      </c>
      <c r="M15" s="417">
        <f>'Relatório Analítico'!D27</f>
        <v/>
      </c>
      <c r="N15" s="204">
        <f>IFERROR(((M15/M$16)*100),0)</f>
        <v/>
      </c>
      <c r="O15" s="95" t="n"/>
    </row>
    <row r="16" ht="11.4" customFormat="1" customHeight="1" s="387">
      <c r="A16" s="166" t="n"/>
      <c r="B16" s="173" t="n"/>
      <c r="C16" s="164" t="n"/>
      <c r="D16" s="164" t="n"/>
      <c r="E16" s="207" t="inlineStr">
        <is>
          <t>Total</t>
        </is>
      </c>
      <c r="F16" s="191">
        <f>SUM(F10:F15)</f>
        <v/>
      </c>
      <c r="G16" s="418">
        <f>SUM(G10:G15)</f>
        <v/>
      </c>
      <c r="H16" s="205">
        <f>SUM(H10:H15)</f>
        <v/>
      </c>
      <c r="I16" s="178" t="n"/>
      <c r="J16" s="164" t="n"/>
      <c r="K16" s="207" t="inlineStr">
        <is>
          <t>Total</t>
        </is>
      </c>
      <c r="L16" s="191">
        <f>SUM(L10:L15)</f>
        <v/>
      </c>
      <c r="M16" s="418">
        <f>SUM(M10:M15)</f>
        <v/>
      </c>
      <c r="N16" s="205">
        <f>SUM(N10:N15)</f>
        <v/>
      </c>
      <c r="O16" s="95" t="n"/>
    </row>
    <row r="17" ht="24" customFormat="1" customHeight="1" s="387">
      <c r="A17" s="166" t="n"/>
      <c r="B17" s="173" t="n"/>
      <c r="C17" s="164" t="n"/>
      <c r="D17" s="164" t="n"/>
      <c r="E17" s="174" t="n"/>
      <c r="F17" s="175" t="n"/>
      <c r="G17" s="419" t="n"/>
      <c r="H17" s="177" t="n"/>
      <c r="I17" s="178" t="n"/>
      <c r="J17" s="164" t="n"/>
      <c r="K17" s="174" t="n"/>
      <c r="L17" s="175" t="n"/>
      <c r="M17" s="419" t="n"/>
      <c r="N17" s="179" t="n"/>
      <c r="O17" s="96" t="n"/>
    </row>
    <row r="18" ht="19.95" customFormat="1" customHeight="1" s="387">
      <c r="A18" s="386" t="inlineStr">
        <is>
          <t>Recebimentos : Histórico</t>
        </is>
      </c>
      <c r="O18" s="95" t="n"/>
    </row>
    <row r="19" ht="19.95" customFormat="1" customHeight="1" s="390">
      <c r="A19" s="159" t="n"/>
      <c r="B19" s="391" t="n"/>
      <c r="C19" s="420" t="n"/>
      <c r="D19" s="420" t="n"/>
      <c r="E19" s="388" t="inlineStr">
        <is>
          <t>Parcelas antecipadas</t>
        </is>
      </c>
      <c r="G19" s="414">
        <f>G27</f>
        <v/>
      </c>
      <c r="H19" s="212">
        <f>IFERROR(G19/B22,0)</f>
        <v/>
      </c>
      <c r="I19" s="421" t="n"/>
      <c r="J19" s="163" t="n"/>
      <c r="K19" s="391" t="inlineStr">
        <is>
          <t>Parcelas em atraso</t>
        </is>
      </c>
      <c r="M19" s="414">
        <f>M27</f>
        <v/>
      </c>
      <c r="N19" s="212">
        <f>IFERROR(M19/B22,0)</f>
        <v/>
      </c>
      <c r="O19" s="107" t="n"/>
    </row>
    <row r="20" ht="11.4" customHeight="1">
      <c r="A20" s="166" t="n"/>
      <c r="B20" s="209" t="n"/>
      <c r="C20" s="388" t="inlineStr">
        <is>
          <t>Parcelas adimplentes (em dia)</t>
        </is>
      </c>
      <c r="D20" s="182" t="n"/>
      <c r="E20" s="207" t="inlineStr">
        <is>
          <t>Faixas (dias)</t>
        </is>
      </c>
      <c r="F20" s="192" t="inlineStr">
        <is>
          <t>Qtde.</t>
        </is>
      </c>
      <c r="G20" s="200" t="inlineStr">
        <is>
          <t>Valor R$</t>
        </is>
      </c>
      <c r="H20" s="203" t="inlineStr">
        <is>
          <t>%</t>
        </is>
      </c>
      <c r="I20" s="168" t="n"/>
      <c r="J20" s="169" t="n"/>
      <c r="K20" s="207" t="inlineStr">
        <is>
          <t>Faixas (dias)</t>
        </is>
      </c>
      <c r="L20" s="192" t="inlineStr">
        <is>
          <t>Qtde.</t>
        </is>
      </c>
      <c r="M20" s="200" t="inlineStr">
        <is>
          <t>Valor R$</t>
        </is>
      </c>
      <c r="N20" s="285" t="inlineStr">
        <is>
          <t>%</t>
        </is>
      </c>
      <c r="O20" s="102" t="n"/>
    </row>
    <row r="21" ht="11.4" customHeight="1">
      <c r="A21" s="166" t="n"/>
      <c r="B21" s="167" t="inlineStr">
        <is>
          <t>Total recebido:</t>
        </is>
      </c>
      <c r="C21" s="415">
        <f>'Relatório Analítico'!C81</f>
        <v/>
      </c>
      <c r="D21" s="422" t="n"/>
      <c r="E21" s="221" t="inlineStr">
        <is>
          <t>Até 30</t>
        </is>
      </c>
      <c r="F21" s="225">
        <f>'Relatório Analítico'!B73</f>
        <v/>
      </c>
      <c r="G21" s="423">
        <f>'Relatório Analítico'!C73</f>
        <v/>
      </c>
      <c r="H21" s="224">
        <f>IFERROR(((G21/G$27)*100),0)</f>
        <v/>
      </c>
      <c r="I21" s="170" t="n"/>
      <c r="J21" s="182" t="n"/>
      <c r="K21" s="221" t="inlineStr">
        <is>
          <t>Até 30</t>
        </is>
      </c>
      <c r="L21" s="225">
        <f>'Relatório Analítico'!B85</f>
        <v/>
      </c>
      <c r="M21" s="423">
        <f>'Relatório Analítico'!C85</f>
        <v/>
      </c>
      <c r="N21" s="286">
        <f>IFERROR(((M21/M$27)*100),0)</f>
        <v/>
      </c>
      <c r="O21" s="95" t="n"/>
    </row>
    <row r="22" ht="11.4" customHeight="1">
      <c r="A22" s="166" t="n"/>
      <c r="B22" s="415">
        <f>G19+C21+M19</f>
        <v/>
      </c>
      <c r="C22" s="211">
        <f>IFERROR(C21/B22,0)</f>
        <v/>
      </c>
      <c r="D22" s="164" t="n"/>
      <c r="E22" s="208" t="inlineStr">
        <is>
          <t>Até 60</t>
        </is>
      </c>
      <c r="F22" s="193">
        <f>'Relatório Analítico'!B74</f>
        <v/>
      </c>
      <c r="G22" s="424">
        <f>'Relatório Analítico'!C74</f>
        <v/>
      </c>
      <c r="H22" s="204">
        <f>IFERROR(((G22/G$27)*100),0)</f>
        <v/>
      </c>
      <c r="I22" s="170" t="n"/>
      <c r="J22" s="422" t="n"/>
      <c r="K22" s="208" t="inlineStr">
        <is>
          <t>Até 60</t>
        </is>
      </c>
      <c r="L22" s="193">
        <f>'Relatório Analítico'!B86</f>
        <v/>
      </c>
      <c r="M22" s="424">
        <f>'Relatório Analítico'!C86</f>
        <v/>
      </c>
      <c r="N22" s="287">
        <f>IFERROR(((M22/M$27)*100),0)</f>
        <v/>
      </c>
      <c r="O22" s="95" t="n"/>
    </row>
    <row r="23" ht="11.4" customHeight="1">
      <c r="A23" s="166" t="n"/>
      <c r="B23" s="415" t="n"/>
      <c r="C23" s="164" t="n"/>
      <c r="D23" s="164" t="n"/>
      <c r="E23" s="221" t="inlineStr">
        <is>
          <t>Até 90</t>
        </is>
      </c>
      <c r="F23" s="225">
        <f>'Relatório Analítico'!B75</f>
        <v/>
      </c>
      <c r="G23" s="423">
        <f>'Relatório Analítico'!C75</f>
        <v/>
      </c>
      <c r="H23" s="224">
        <f>IFERROR(((G23/G$27)*100),0)</f>
        <v/>
      </c>
      <c r="I23" s="170" t="n"/>
      <c r="J23" s="184" t="n"/>
      <c r="K23" s="221" t="inlineStr">
        <is>
          <t>Até 90</t>
        </is>
      </c>
      <c r="L23" s="225">
        <f>'Relatório Analítico'!B87</f>
        <v/>
      </c>
      <c r="M23" s="423">
        <f>'Relatório Analítico'!C87</f>
        <v/>
      </c>
      <c r="N23" s="286">
        <f>IFERROR(((M23/M$27)*100),0)</f>
        <v/>
      </c>
      <c r="O23" s="103" t="n"/>
    </row>
    <row r="24" ht="11.4" customHeight="1">
      <c r="A24" s="166" t="n"/>
      <c r="B24" s="164" t="n"/>
      <c r="C24" s="164" t="n"/>
      <c r="D24" s="164" t="n"/>
      <c r="E24" s="208" t="inlineStr">
        <is>
          <t>Até 120</t>
        </is>
      </c>
      <c r="F24" s="193">
        <f>'Relatório Analítico'!B76</f>
        <v/>
      </c>
      <c r="G24" s="424">
        <f>'Relatório Analítico'!C76</f>
        <v/>
      </c>
      <c r="H24" s="204">
        <f>IFERROR(((G24/G$27)*100),0)</f>
        <v/>
      </c>
      <c r="I24" s="170" t="n"/>
      <c r="J24" s="164" t="n"/>
      <c r="K24" s="208" t="inlineStr">
        <is>
          <t>Até 120</t>
        </is>
      </c>
      <c r="L24" s="193">
        <f>'Relatório Analítico'!B88</f>
        <v/>
      </c>
      <c r="M24" s="424">
        <f>'Relatório Analítico'!C88</f>
        <v/>
      </c>
      <c r="N24" s="287">
        <f>IFERROR(((M24/M$27)*100),0)</f>
        <v/>
      </c>
      <c r="O24" s="103" t="n"/>
    </row>
    <row r="25" ht="11.4" customHeight="1">
      <c r="A25" s="166" t="n"/>
      <c r="B25" s="185" t="n"/>
      <c r="C25" s="164" t="n"/>
      <c r="D25" s="164" t="n"/>
      <c r="E25" s="221" t="inlineStr">
        <is>
          <t>Até 180</t>
        </is>
      </c>
      <c r="F25" s="225">
        <f>'Relatório Analítico'!B77</f>
        <v/>
      </c>
      <c r="G25" s="423">
        <f>'Relatório Analítico'!C77</f>
        <v/>
      </c>
      <c r="H25" s="224">
        <f>IFERROR(((G25/G$27)*100),0)</f>
        <v/>
      </c>
      <c r="I25" s="170" t="n"/>
      <c r="J25" s="164" t="n"/>
      <c r="K25" s="221" t="inlineStr">
        <is>
          <t>Até 180</t>
        </is>
      </c>
      <c r="L25" s="225">
        <f>'Relatório Analítico'!B89</f>
        <v/>
      </c>
      <c r="M25" s="423">
        <f>'Relatório Analítico'!C89</f>
        <v/>
      </c>
      <c r="N25" s="224">
        <f>IFERROR(((M25/M$27)*100),0)</f>
        <v/>
      </c>
      <c r="O25" s="103" t="n"/>
    </row>
    <row r="26" ht="11.4" customHeight="1">
      <c r="A26" s="166" t="n"/>
      <c r="B26" s="164" t="n"/>
      <c r="C26" s="164" t="n"/>
      <c r="D26" s="164" t="n"/>
      <c r="E26" s="208" t="inlineStr">
        <is>
          <t>Maior que 180</t>
        </is>
      </c>
      <c r="F26" s="193">
        <f>'Relatório Analítico'!B78</f>
        <v/>
      </c>
      <c r="G26" s="424">
        <f>'Relatório Analítico'!C78</f>
        <v/>
      </c>
      <c r="H26" s="204">
        <f>IFERROR(((G26/G$27)*100),0)</f>
        <v/>
      </c>
      <c r="I26" s="170" t="n"/>
      <c r="J26" s="185" t="n"/>
      <c r="K26" s="208" t="inlineStr">
        <is>
          <t>Maior que 180</t>
        </is>
      </c>
      <c r="L26" s="193">
        <f>'Relatório Analítico'!B90</f>
        <v/>
      </c>
      <c r="M26" s="424">
        <f>'Relatório Analítico'!C90</f>
        <v/>
      </c>
      <c r="N26" s="204">
        <f>IFERROR(((M26/M$27)*100),0)</f>
        <v/>
      </c>
      <c r="O26" s="103" t="n"/>
    </row>
    <row r="27" ht="11.4" customFormat="1" customHeight="1" s="387">
      <c r="A27" s="166" t="n"/>
      <c r="B27" s="185" t="n"/>
      <c r="C27" s="164" t="n"/>
      <c r="D27" s="164" t="n"/>
      <c r="E27" s="207" t="inlineStr">
        <is>
          <t>Total</t>
        </is>
      </c>
      <c r="F27" s="195">
        <f>SUM(F21:F26)</f>
        <v/>
      </c>
      <c r="G27" s="425">
        <f>SUM(G21:G26)</f>
        <v/>
      </c>
      <c r="H27" s="205">
        <f>SUM(H21:H26)</f>
        <v/>
      </c>
      <c r="I27" s="178" t="n"/>
      <c r="J27" s="185" t="n"/>
      <c r="K27" s="207" t="inlineStr">
        <is>
          <t>Total</t>
        </is>
      </c>
      <c r="L27" s="194">
        <f>SUM(L21:L26)</f>
        <v/>
      </c>
      <c r="M27" s="425">
        <f>SUM(M21:M26)</f>
        <v/>
      </c>
      <c r="N27" s="205" t="n">
        <v>100</v>
      </c>
      <c r="O27" s="103" t="n"/>
    </row>
    <row r="28" ht="24" customFormat="1" customHeight="1" s="387">
      <c r="A28" s="166" t="n"/>
      <c r="B28" s="185" t="n"/>
      <c r="C28" s="164" t="n"/>
      <c r="D28" s="164" t="n"/>
      <c r="E28" s="174" t="n"/>
      <c r="F28" s="179" t="n"/>
      <c r="G28" s="419" t="n"/>
      <c r="H28" s="177" t="n"/>
      <c r="I28" s="178" t="n"/>
      <c r="J28" s="185" t="n"/>
      <c r="K28" s="174" t="n"/>
      <c r="L28" s="175" t="n"/>
      <c r="M28" s="419" t="n"/>
      <c r="N28" s="177" t="n"/>
      <c r="O28" s="123" t="n"/>
    </row>
    <row r="29" ht="19.95" customFormat="1" customHeight="1" s="387">
      <c r="A29" s="283" t="n"/>
      <c r="B29" s="290" t="n"/>
      <c r="C29" s="290" t="n"/>
      <c r="D29" s="290" t="n"/>
      <c r="E29" s="301" t="inlineStr">
        <is>
          <t>Inadimplência</t>
        </is>
      </c>
      <c r="F29" s="301" t="n"/>
      <c r="G29" s="301" t="n"/>
      <c r="H29" s="301" t="n"/>
      <c r="I29" s="282" t="n"/>
      <c r="J29" s="282" t="n"/>
      <c r="K29" s="386" t="inlineStr">
        <is>
          <t>Estoque</t>
        </is>
      </c>
      <c r="O29" s="103" t="n"/>
    </row>
    <row r="30" ht="20.1" customFormat="1" customHeight="1" s="390">
      <c r="A30" s="159" t="n"/>
      <c r="B30" s="164" t="n"/>
      <c r="C30" s="164" t="n"/>
      <c r="D30" s="164" t="n"/>
      <c r="E30" s="388" t="inlineStr">
        <is>
          <t>Parcelas inadimplentes</t>
        </is>
      </c>
      <c r="G30" s="414">
        <f>G38</f>
        <v/>
      </c>
      <c r="H30" s="212" t="n"/>
      <c r="I30" s="186" t="n"/>
      <c r="J30" s="185" t="n"/>
      <c r="K30" s="288" t="inlineStr">
        <is>
          <t>Status</t>
        </is>
      </c>
      <c r="L30" s="284" t="n"/>
      <c r="M30" s="331" t="inlineStr">
        <is>
          <t>Unidades</t>
        </is>
      </c>
      <c r="N30" s="329" t="inlineStr">
        <is>
          <t>%</t>
        </is>
      </c>
      <c r="O30" s="328" t="n"/>
    </row>
    <row r="31" ht="11.4" customFormat="1" customHeight="1" s="387">
      <c r="A31" s="159" t="n"/>
      <c r="B31" s="167" t="inlineStr">
        <is>
          <t>Total:</t>
        </is>
      </c>
      <c r="C31" s="164" t="n"/>
      <c r="D31" s="164" t="n"/>
      <c r="E31" s="207" t="inlineStr">
        <is>
          <t>Faixas (dias)</t>
        </is>
      </c>
      <c r="F31" s="189" t="inlineStr">
        <is>
          <t xml:space="preserve"> Qtde.</t>
        </is>
      </c>
      <c r="G31" s="197" t="inlineStr">
        <is>
          <t>Valor R$</t>
        </is>
      </c>
      <c r="H31" s="203" t="inlineStr">
        <is>
          <t>%</t>
        </is>
      </c>
      <c r="I31" s="170" t="n"/>
      <c r="J31" s="185" t="n"/>
      <c r="K31" s="333" t="inlineStr">
        <is>
          <t>Estoque</t>
        </is>
      </c>
      <c r="L31" s="334" t="n"/>
      <c r="M31" s="335" t="n">
        <v>0</v>
      </c>
      <c r="N31" s="426">
        <f>IFERROR(M31/M$34,0)</f>
        <v/>
      </c>
      <c r="O31" s="123" t="n"/>
    </row>
    <row r="32" ht="11.4" customHeight="1">
      <c r="A32" s="166" t="n"/>
      <c r="B32" s="415">
        <f>G38</f>
        <v/>
      </c>
      <c r="C32" s="164" t="n"/>
      <c r="D32" s="164" t="n"/>
      <c r="E32" s="221" t="inlineStr">
        <is>
          <t>Até 30</t>
        </is>
      </c>
      <c r="F32" s="222">
        <f>'Relatório Analítico'!C59</f>
        <v/>
      </c>
      <c r="G32" s="416">
        <f>'Relatório Analítico'!D59</f>
        <v/>
      </c>
      <c r="H32" s="224">
        <f>IFERROR(((G32/G$38)*100),0)</f>
        <v/>
      </c>
      <c r="I32" s="170" t="n"/>
      <c r="J32" s="185" t="n"/>
      <c r="K32" s="289" t="inlineStr">
        <is>
          <t>Vendidas</t>
        </is>
      </c>
      <c r="L32" s="284" t="n"/>
      <c r="M32" s="332" t="n">
        <v>0</v>
      </c>
      <c r="N32" s="427">
        <f>IFERROR(M32/M$34,0)</f>
        <v/>
      </c>
      <c r="O32" s="123" t="n"/>
    </row>
    <row r="33" ht="11.4" customHeight="1">
      <c r="A33" s="166" t="n"/>
      <c r="B33" s="428" t="n"/>
      <c r="C33" s="164" t="n"/>
      <c r="D33" s="164" t="n"/>
      <c r="E33" s="208" t="inlineStr">
        <is>
          <t>Até 60</t>
        </is>
      </c>
      <c r="F33" s="190">
        <f>'Relatório Analítico'!C60</f>
        <v/>
      </c>
      <c r="G33" s="417">
        <f>'Relatório Analítico'!D60</f>
        <v/>
      </c>
      <c r="H33" s="204">
        <f>IFERROR(((G33/G$38)*100),0)</f>
        <v/>
      </c>
      <c r="I33" s="170" t="n"/>
      <c r="J33" s="164" t="n"/>
      <c r="K33" s="333" t="inlineStr">
        <is>
          <t>Distratadas</t>
        </is>
      </c>
      <c r="L33" s="334" t="n"/>
      <c r="M33" s="335" t="n">
        <v>0</v>
      </c>
      <c r="N33" s="429">
        <f>IFERROR(M33/M$34,0)</f>
        <v/>
      </c>
      <c r="O33" s="323" t="n"/>
      <c r="P33" s="398" t="n"/>
    </row>
    <row r="34" ht="11.4" customHeight="1">
      <c r="A34" s="166" t="n"/>
      <c r="B34" s="164" t="n"/>
      <c r="C34" s="164" t="n"/>
      <c r="D34" s="164" t="n"/>
      <c r="E34" s="221" t="inlineStr">
        <is>
          <t>Até 90</t>
        </is>
      </c>
      <c r="F34" s="222">
        <f>'Relatório Analítico'!C61</f>
        <v/>
      </c>
      <c r="G34" s="416">
        <f>'Relatório Analítico'!D61</f>
        <v/>
      </c>
      <c r="H34" s="224">
        <f>IFERROR(((G34/G$38)*100),0)</f>
        <v/>
      </c>
      <c r="I34" s="170" t="n"/>
      <c r="J34" s="164" t="n"/>
      <c r="K34" s="324" t="inlineStr">
        <is>
          <t>Total</t>
        </is>
      </c>
      <c r="L34" s="284" t="n"/>
      <c r="M34" s="332">
        <f>SUM(M31:M33)</f>
        <v/>
      </c>
      <c r="N34" s="427">
        <f>SUM(N31:N33)</f>
        <v/>
      </c>
      <c r="O34" s="322" t="n"/>
      <c r="P34" s="400" t="n"/>
    </row>
    <row r="35" ht="11.4" customHeight="1">
      <c r="A35" s="166" t="n"/>
      <c r="B35" s="164" t="n"/>
      <c r="C35" s="164" t="n"/>
      <c r="D35" s="164" t="n"/>
      <c r="E35" s="208" t="inlineStr">
        <is>
          <t>Até 120</t>
        </is>
      </c>
      <c r="F35" s="190">
        <f>'Relatório Analítico'!C62</f>
        <v/>
      </c>
      <c r="G35" s="417">
        <f>'Relatório Analítico'!D62</f>
        <v/>
      </c>
      <c r="H35" s="204">
        <f>IFERROR(((G35/G$38)*100),0)</f>
        <v/>
      </c>
      <c r="I35" s="170" t="n"/>
      <c r="J35" s="164" t="n"/>
      <c r="K35" s="387" t="n"/>
      <c r="L35" s="387" t="n"/>
      <c r="M35" s="387" t="n"/>
      <c r="N35" s="387" t="n"/>
      <c r="O35" s="323" t="n"/>
      <c r="P35" s="398" t="n"/>
    </row>
    <row r="36" ht="11.4" customHeight="1">
      <c r="A36" s="166" t="n"/>
      <c r="B36" s="164" t="n"/>
      <c r="C36" s="164" t="n"/>
      <c r="D36" s="164" t="n"/>
      <c r="E36" s="221" t="inlineStr">
        <is>
          <t>Até 180</t>
        </is>
      </c>
      <c r="F36" s="222">
        <f>'Relatório Analítico'!C63</f>
        <v/>
      </c>
      <c r="G36" s="416">
        <f>'Relatório Analítico'!D63</f>
        <v/>
      </c>
      <c r="H36" s="224">
        <f>IFERROR(((G36/G$38)*100),0)</f>
        <v/>
      </c>
      <c r="I36" s="170" t="n"/>
      <c r="J36" s="164" t="n"/>
      <c r="K36" s="164" t="n"/>
      <c r="L36" s="387" t="n"/>
      <c r="M36" s="164" t="n"/>
      <c r="N36" s="164" t="n"/>
      <c r="O36" s="123" t="n"/>
    </row>
    <row r="37" ht="11.4" customHeight="1">
      <c r="A37" s="166" t="n"/>
      <c r="B37" s="164" t="n"/>
      <c r="C37" s="164" t="n"/>
      <c r="D37" s="164" t="n"/>
      <c r="E37" s="208" t="inlineStr">
        <is>
          <t>Maior que 180</t>
        </is>
      </c>
      <c r="F37" s="190">
        <f>'Relatório Analítico'!C64</f>
        <v/>
      </c>
      <c r="G37" s="417">
        <f>'Relatório Analítico'!D64</f>
        <v/>
      </c>
      <c r="H37" s="204">
        <f>IFERROR(((G37/G$38)*100),0)</f>
        <v/>
      </c>
      <c r="I37" s="177" t="n"/>
      <c r="J37" s="164" t="n"/>
      <c r="K37" s="164" t="n"/>
      <c r="L37" s="387" t="n"/>
      <c r="M37" s="164" t="n"/>
      <c r="N37" s="164" t="n"/>
      <c r="O37" s="123" t="n"/>
    </row>
    <row r="38" ht="11.4" customFormat="1" customHeight="1" s="387">
      <c r="A38" s="166" t="n"/>
      <c r="B38" s="164" t="n"/>
      <c r="C38" s="164" t="n"/>
      <c r="D38" s="164" t="n"/>
      <c r="E38" s="207" t="inlineStr">
        <is>
          <t>Total</t>
        </is>
      </c>
      <c r="F38" s="196">
        <f>SUM(F32:F37)</f>
        <v/>
      </c>
      <c r="G38" s="418">
        <f>SUM(G32:G37)</f>
        <v/>
      </c>
      <c r="H38" s="205">
        <f>SUM(H32:H37)</f>
        <v/>
      </c>
      <c r="I38" s="171" t="n"/>
      <c r="J38" s="164" t="n"/>
      <c r="K38" s="164" t="n"/>
      <c r="M38" s="164" t="n"/>
      <c r="N38" s="164" t="n"/>
      <c r="O38" s="123" t="n"/>
    </row>
    <row r="39" ht="24" customHeight="1">
      <c r="B39" s="96" t="n"/>
      <c r="C39" s="96" t="n"/>
      <c r="D39" s="96" t="n"/>
      <c r="E39" s="96" t="n"/>
      <c r="F39" s="96" t="n"/>
      <c r="G39" s="96" t="n"/>
      <c r="H39" s="188" t="n"/>
      <c r="I39" s="96" t="n"/>
      <c r="J39" s="96" t="n"/>
      <c r="K39" s="96" t="n"/>
      <c r="L39" s="387" t="n"/>
      <c r="M39" s="96" t="n"/>
      <c r="N39" s="96" t="n"/>
      <c r="O39" s="143" t="n"/>
    </row>
    <row r="40" ht="11.4" customHeight="1">
      <c r="B40" s="138" t="inlineStr">
        <is>
          <t>3. "Total Previsto para o mês” é todo valor considerando o período de 01/06/2024 à 30/06/2024.</t>
        </is>
      </c>
    </row>
    <row r="41" hidden="1" ht="3.45" customHeight="1">
      <c r="B41" t="inlineStr">
        <is>
          <t>3. "Total Previsto para o mês” é todo valor considerando o período de 01/07/2024 à 31/07/2024.</t>
        </is>
      </c>
    </row>
    <row r="42" hidden="1" ht="11.25" customHeight="1"/>
    <row r="43" hidden="1" ht="11.25" customHeight="1">
      <c r="B43" s="105" t="n"/>
      <c r="C43" s="104" t="n"/>
    </row>
    <row r="44" hidden="1" ht="15.45" customHeight="1"/>
    <row r="45" hidden="1" ht="10.95" customHeight="1"/>
    <row r="46" hidden="1" ht="1.95" customHeight="1"/>
    <row r="47" hidden="1" ht="2.4" customHeight="1"/>
    <row r="48" hidden="1" ht="6" customHeight="1"/>
    <row r="49" ht="5.25" customHeight="1"/>
    <row r="50" ht="10.5" customHeight="1"/>
    <row r="51" ht="9.449999999999999" customHeight="1"/>
  </sheetData>
  <mergeCells count="9">
    <mergeCell ref="A5:N5"/>
    <mergeCell ref="A18:N18"/>
    <mergeCell ref="E8:F8"/>
    <mergeCell ref="E19:F19"/>
    <mergeCell ref="E30:F30"/>
    <mergeCell ref="K8:L8"/>
    <mergeCell ref="K19:L19"/>
    <mergeCell ref="A7:N7"/>
    <mergeCell ref="K29:N29"/>
  </mergeCells>
  <printOptions horizontalCentered="1" verticalCentered="1"/>
  <pageMargins left="0.1968503937007874" right="0.1968503937007874" top="0.1968503937007874" bottom="0.1968503937007874" header="0.3149606299212598" footer="0.3149606299212598"/>
  <pageSetup orientation="landscape" paperSize="9" scale="96"/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00B050"/>
    <outlinePr summaryBelow="1" summaryRight="1"/>
    <pageSetUpPr/>
  </sheetPr>
  <dimension ref="A1:N52"/>
  <sheetViews>
    <sheetView view="pageBreakPreview" topLeftCell="A8" zoomScaleNormal="100" zoomScaleSheetLayoutView="100" zoomScalePageLayoutView="60" workbookViewId="0">
      <selection activeCell="A1" sqref="A1:N52"/>
    </sheetView>
  </sheetViews>
  <sheetFormatPr baseColWidth="8" defaultColWidth="9" defaultRowHeight="13.8"/>
  <cols>
    <col width="9" customWidth="1" style="395" min="1" max="3"/>
    <col width="9.5" customWidth="1" style="395" min="4" max="4"/>
    <col width="9" customWidth="1" style="395" min="5" max="7"/>
    <col width="6.5" customWidth="1" style="395" min="8" max="8"/>
    <col width="9" customWidth="1" style="395" min="9" max="9"/>
    <col width="3.5" customWidth="1" style="395" min="10" max="10"/>
    <col width="9" customWidth="1" style="395" min="11" max="13"/>
    <col width="6.5" customWidth="1" style="395" min="14" max="14"/>
    <col width="9" customWidth="1" style="395" min="15" max="15"/>
    <col width="9" customWidth="1" style="395" min="16" max="16384"/>
  </cols>
  <sheetData>
    <row r="1">
      <c r="A1" s="394" t="n"/>
    </row>
    <row r="2" ht="11.4" customHeight="1"/>
    <row r="3" ht="11.4" customHeight="1"/>
    <row r="4" ht="11.4" customHeight="1"/>
    <row r="5" ht="11.4" customHeight="1"/>
    <row r="6" ht="11.4" customHeight="1"/>
    <row r="7" ht="11.4" customHeight="1"/>
    <row r="8" ht="11.4" customHeight="1"/>
    <row r="9" ht="11.4" customHeight="1"/>
    <row r="10" ht="11.4" customHeight="1"/>
    <row r="11" ht="11.4" customHeight="1"/>
    <row r="12" ht="11.4" customHeight="1"/>
    <row r="13" ht="11.4" customHeight="1"/>
    <row r="14" ht="11.4" customHeight="1"/>
    <row r="15" ht="11.4" customHeight="1"/>
    <row r="16" ht="11.4" customHeight="1"/>
    <row r="17" ht="11.4" customHeight="1"/>
    <row r="18" ht="11.4" customHeight="1"/>
    <row r="19" ht="11.4" customHeight="1"/>
    <row r="20" ht="11.4" customHeight="1"/>
    <row r="21" ht="11.4" customHeight="1"/>
    <row r="22" ht="11.4" customHeight="1"/>
    <row r="23" ht="11.4" customHeight="1"/>
    <row r="24" ht="11.4" customHeight="1"/>
    <row r="25" ht="11.4" customHeight="1"/>
    <row r="26" ht="11.4" customHeight="1"/>
    <row r="27" ht="11.4" customHeight="1"/>
    <row r="28" ht="11.4" customHeight="1"/>
    <row r="29" ht="11.4" customHeight="1"/>
    <row r="30" ht="11.4" customHeight="1"/>
    <row r="31" ht="11.4" customHeight="1"/>
    <row r="32" ht="11.4" customHeight="1"/>
    <row r="33" ht="11.4" customHeight="1"/>
    <row r="34" ht="11.4" customHeight="1"/>
    <row r="35" ht="11.4" customHeight="1"/>
    <row r="36" ht="11.4" customHeight="1"/>
    <row r="37" ht="11.4" customHeight="1"/>
    <row r="38" ht="11.4" customHeight="1"/>
    <row r="39" ht="11.4" customHeight="1"/>
    <row r="40" ht="11.4" customHeight="1"/>
    <row r="41" ht="11.4" customHeight="1"/>
    <row r="42" ht="11.4" customHeight="1"/>
    <row r="43" ht="11.4" customHeight="1"/>
    <row r="44" ht="11.4" customHeight="1"/>
    <row r="45" ht="15.45" customHeight="1"/>
    <row r="46" ht="10.95" customHeight="1"/>
    <row r="47" hidden="1" ht="1.95" customHeight="1"/>
    <row r="48" hidden="1" ht="2.4" customHeight="1"/>
    <row r="49" hidden="1" ht="6" customHeight="1"/>
    <row r="50" hidden="1" ht="13.35" customHeight="1"/>
    <row r="51" hidden="1" ht="23.4" customHeight="1"/>
    <row r="52" ht="9.9" customHeight="1"/>
    <row r="53" ht="68.40000000000001" customHeight="1"/>
    <row r="54" ht="65.40000000000001" customHeight="1"/>
    <row r="55" ht="81" customHeight="1"/>
    <row r="56" ht="72.90000000000001" customHeight="1"/>
    <row r="57" ht="86.84999999999999" customHeight="1"/>
    <row r="58" ht="44.85" customHeight="1"/>
    <row r="59" ht="58.35" customHeight="1"/>
    <row r="60" ht="54" customHeight="1"/>
    <row r="61" ht="46.35" customHeight="1"/>
    <row r="62" ht="67.95" customHeight="1"/>
    <row r="63" ht="125.4" customHeight="1"/>
    <row r="64" ht="44.85" customHeight="1"/>
    <row r="65" ht="52.5" customHeight="1"/>
    <row r="66" ht="103.95" customHeight="1"/>
    <row r="67" ht="101.4" customHeight="1"/>
  </sheetData>
  <mergeCells count="1">
    <mergeCell ref="A1:N52"/>
  </mergeCells>
  <printOptions horizontalCentered="1" verticalCentered="1"/>
  <pageMargins left="0" right="0" top="0" bottom="0" header="0" footer="0"/>
  <pageSetup orientation="landscape" paperSize="9"/>
  <drawing r:id="rId1"/>
</worksheet>
</file>

<file path=xl/worksheets/sheet5.xml><?xml version="1.0" encoding="utf-8"?>
<worksheet xmlns="http://schemas.openxmlformats.org/spreadsheetml/2006/main">
  <sheetPr codeName="Sheet4">
    <tabColor rgb="FF00B050"/>
    <outlinePr summaryBelow="1" summaryRight="1"/>
    <pageSetUpPr/>
  </sheetPr>
  <dimension ref="A1:J92"/>
  <sheetViews>
    <sheetView view="pageLayout" zoomScaleNormal="44" zoomScaleSheetLayoutView="100" workbookViewId="0">
      <selection activeCell="B87" sqref="B87:H94"/>
    </sheetView>
  </sheetViews>
  <sheetFormatPr baseColWidth="8" defaultColWidth="9" defaultRowHeight="13.8"/>
  <cols>
    <col width="4.8984375" customWidth="1" style="396" min="1" max="1"/>
    <col width="21.8984375" customWidth="1" style="85" min="2" max="2"/>
    <col width="12.69921875" customWidth="1" style="85" min="3" max="3"/>
    <col width="5" customWidth="1" style="396" min="4" max="4"/>
    <col width="4.8984375" customWidth="1" style="396" min="5" max="5"/>
    <col width="11.3984375" customWidth="1" style="85" min="6" max="6"/>
    <col width="8.59765625" customWidth="1" style="85" min="7" max="7"/>
    <col width="12.69921875" customWidth="1" style="85" min="8" max="8"/>
    <col width="8.5" customWidth="1" style="85" min="9" max="9"/>
    <col width="19.8984375" customWidth="1" style="84" min="10" max="10"/>
    <col width="25.19921875" customWidth="1" style="85" min="11" max="11"/>
    <col width="46.19921875" customWidth="1" style="85" min="12" max="12"/>
    <col width="36.59765625" customWidth="1" style="85" min="13" max="13"/>
    <col width="9" customWidth="1" style="85" min="14" max="16"/>
    <col width="8.19921875" customWidth="1" style="85" min="17" max="17"/>
    <col hidden="1" width="9" customWidth="1" style="85" min="18" max="19"/>
    <col width="9" customWidth="1" style="85" min="20" max="20"/>
    <col width="9" customWidth="1" style="85" min="21" max="16384"/>
  </cols>
  <sheetData>
    <row r="1" ht="11.4" customHeight="1">
      <c r="A1" s="356" t="inlineStr">
        <is>
          <t>Relatório Mensal</t>
        </is>
      </c>
      <c r="B1" s="392" t="n"/>
      <c r="C1" s="109" t="n"/>
      <c r="D1" s="108" t="n"/>
      <c r="E1" s="108" t="n"/>
      <c r="F1" s="108" t="n"/>
      <c r="G1" s="108" t="n"/>
      <c r="H1" s="108" t="n"/>
      <c r="I1" s="108" t="n"/>
      <c r="J1" s="110" t="n"/>
    </row>
    <row r="2" ht="11.4" customHeight="1">
      <c r="A2" s="353" t="inlineStr">
        <is>
          <t xml:space="preserve"> 66ªE CRI BR Partners 07/2024</t>
        </is>
      </c>
      <c r="B2" s="392" t="n"/>
      <c r="C2" s="109" t="n"/>
      <c r="D2" s="108" t="n"/>
      <c r="E2" s="108" t="n"/>
      <c r="F2" s="108" t="n"/>
      <c r="G2" s="108" t="n"/>
      <c r="H2" s="108" t="n"/>
      <c r="I2" s="108" t="n"/>
      <c r="J2" s="110" t="n"/>
    </row>
    <row r="3" ht="11.4" customFormat="1" customHeight="1" s="396">
      <c r="A3" s="152" t="n"/>
      <c r="B3" s="387" t="n"/>
      <c r="C3" s="109" t="n"/>
      <c r="D3" s="109" t="n"/>
      <c r="E3" s="109" t="n"/>
      <c r="F3" s="109" t="n"/>
      <c r="G3" s="109" t="n"/>
      <c r="H3" s="109" t="n"/>
      <c r="I3" s="109" t="n"/>
      <c r="J3" s="153" t="n"/>
    </row>
    <row r="4" ht="11.4" customFormat="1" customHeight="1" s="396">
      <c r="A4" s="108" t="n"/>
      <c r="B4" s="111" t="n"/>
      <c r="C4" s="108" t="n"/>
      <c r="D4" s="108" t="n"/>
      <c r="E4" s="108" t="n"/>
      <c r="F4" s="108" t="n"/>
      <c r="G4" s="108" t="n"/>
      <c r="H4" s="108" t="n"/>
      <c r="I4" s="108" t="n"/>
      <c r="J4" s="110" t="n"/>
    </row>
    <row r="5" ht="11.4" customFormat="1" customHeight="1" s="396">
      <c r="A5" s="384" t="inlineStr">
        <is>
          <t>GARANTIAS</t>
        </is>
      </c>
    </row>
    <row r="6" ht="11.4" customFormat="1" customHeight="1" s="396">
      <c r="A6" s="384" t="n"/>
      <c r="B6" s="384" t="n"/>
      <c r="C6" s="384" t="n"/>
      <c r="D6" s="384" t="n"/>
      <c r="E6" s="384" t="n"/>
      <c r="F6" s="384" t="n"/>
      <c r="G6" s="384" t="n"/>
      <c r="H6" s="384" t="n"/>
      <c r="I6" s="384" t="n"/>
      <c r="J6" s="384" t="n"/>
    </row>
    <row r="7" ht="11.25" customFormat="1" customHeight="1" s="144">
      <c r="B7" s="357" t="inlineStr">
        <is>
          <t>Fundo de Despesa</t>
        </is>
      </c>
      <c r="C7" s="358" t="inlineStr">
        <is>
          <t>08/2024</t>
        </is>
      </c>
      <c r="D7" s="342" t="n"/>
      <c r="E7" s="342" t="n"/>
      <c r="F7" s="342" t="n"/>
      <c r="G7" s="342" t="inlineStr">
        <is>
          <t>Minimo</t>
        </is>
      </c>
      <c r="H7" s="430" t="n"/>
      <c r="I7" s="145" t="n"/>
      <c r="J7" s="345" t="n">
        <v>50000</v>
      </c>
    </row>
    <row r="8" ht="11.4" customFormat="1" customHeight="1" s="144">
      <c r="B8" s="185" t="inlineStr">
        <is>
          <t>(a) Saldo</t>
        </is>
      </c>
      <c r="C8" s="430" t="n">
        <v>162658.75</v>
      </c>
      <c r="D8" s="360" t="n"/>
      <c r="E8" s="388" t="n"/>
      <c r="F8" s="361" t="n"/>
      <c r="G8" s="164" t="inlineStr">
        <is>
          <t xml:space="preserve">Razão de garantia atual % (a/e): </t>
        </is>
      </c>
      <c r="H8" s="430" t="n"/>
      <c r="I8" s="346" t="n"/>
      <c r="J8" s="347" t="inlineStr">
        <is>
          <t>N/A</t>
        </is>
      </c>
    </row>
    <row r="9" ht="11.4" customFormat="1" customHeight="1" s="144">
      <c r="B9" s="185" t="inlineStr">
        <is>
          <t>(b)</t>
        </is>
      </c>
      <c r="C9" s="430" t="n">
        <v>0</v>
      </c>
      <c r="D9" s="388" t="n"/>
      <c r="E9" s="388" t="n"/>
      <c r="F9" s="164" t="n"/>
      <c r="G9" s="164" t="n"/>
      <c r="H9" s="430" t="n"/>
      <c r="I9" s="147" t="n"/>
      <c r="J9" s="348" t="n"/>
    </row>
    <row r="10" ht="11.4" customFormat="1" customHeight="1" s="145">
      <c r="A10" s="144" t="n"/>
      <c r="B10" s="185" t="inlineStr">
        <is>
          <t xml:space="preserve">(c) </t>
        </is>
      </c>
      <c r="C10" s="430" t="n">
        <v>0</v>
      </c>
      <c r="D10" s="388" t="n"/>
      <c r="E10" s="182" t="n"/>
      <c r="F10" s="186" t="n"/>
      <c r="G10" s="164" t="inlineStr">
        <is>
          <t xml:space="preserve">Situação da Razão: </t>
        </is>
      </c>
      <c r="H10" s="430" t="n"/>
      <c r="I10" s="146" t="n"/>
      <c r="J10" s="349" t="inlineStr">
        <is>
          <t>Enquadrado</t>
        </is>
      </c>
    </row>
    <row r="11" ht="11.4" customFormat="1" customHeight="1" s="144">
      <c r="B11" s="185" t="inlineStr">
        <is>
          <t>(d)</t>
        </is>
      </c>
      <c r="C11" s="430" t="n">
        <v>0</v>
      </c>
      <c r="D11" s="164" t="n"/>
      <c r="E11" s="182" t="n"/>
      <c r="F11" s="178" t="n"/>
      <c r="G11" s="171" t="n"/>
      <c r="H11" s="430" t="n"/>
      <c r="I11" s="148" t="n"/>
      <c r="J11" s="350" t="n"/>
    </row>
    <row r="12" ht="11.4" customFormat="1" customHeight="1" s="144">
      <c r="B12" s="185" t="n"/>
      <c r="C12" s="150" t="n"/>
      <c r="D12" s="150" t="n"/>
      <c r="E12" s="150" t="n"/>
      <c r="F12" s="150" t="n"/>
      <c r="G12" s="362" t="n"/>
      <c r="H12" s="430" t="n"/>
      <c r="I12" s="151" t="n"/>
      <c r="J12" s="350" t="n"/>
    </row>
    <row r="13" ht="11.4" customFormat="1" customHeight="1" s="144">
      <c r="B13" s="431" t="n"/>
      <c r="C13" s="363" t="n"/>
      <c r="D13" s="363" t="n"/>
      <c r="E13" s="363" t="n"/>
      <c r="F13" s="363" t="n"/>
      <c r="G13" s="363" t="n"/>
      <c r="H13" s="430" t="n"/>
      <c r="I13" s="151" t="n"/>
      <c r="J13" s="350" t="n"/>
    </row>
    <row r="14" ht="11.4" customFormat="1" customHeight="1" s="144">
      <c r="B14" s="364" t="n"/>
      <c r="C14" s="363" t="n"/>
      <c r="D14" s="342" t="n"/>
      <c r="E14" s="365" t="n"/>
      <c r="F14" s="366" t="n"/>
      <c r="G14" s="367" t="n"/>
      <c r="H14" s="430" t="n"/>
      <c r="I14" s="151" t="n"/>
      <c r="J14" s="350" t="n"/>
    </row>
    <row r="15" ht="11.4" customFormat="1" customHeight="1" s="145">
      <c r="A15" s="144" t="n"/>
      <c r="B15" s="357" t="n"/>
      <c r="C15" s="358" t="inlineStr">
        <is>
          <t>08/2024</t>
        </is>
      </c>
      <c r="D15" s="342" t="n"/>
      <c r="E15" s="342" t="n"/>
      <c r="F15" s="342" t="n"/>
      <c r="G15" s="342" t="inlineStr">
        <is>
          <t>Minimo</t>
        </is>
      </c>
      <c r="H15" s="430" t="n"/>
      <c r="J15" s="345" t="n"/>
    </row>
    <row r="16" ht="11.4" customFormat="1" customHeight="1" s="145">
      <c r="A16" s="144" t="n"/>
      <c r="B16" s="185" t="inlineStr">
        <is>
          <t>(a) Saldo</t>
        </is>
      </c>
      <c r="C16" s="430" t="n">
        <v>0</v>
      </c>
      <c r="D16" s="360" t="n"/>
      <c r="E16" s="388" t="n"/>
      <c r="F16" s="361" t="n"/>
      <c r="G16" s="164" t="inlineStr">
        <is>
          <t xml:space="preserve">Razão de garantia atual % (a/e): </t>
        </is>
      </c>
      <c r="H16" s="430" t="n"/>
      <c r="I16" s="346" t="n"/>
      <c r="J16" s="347" t="n"/>
    </row>
    <row r="17" ht="11.4" customFormat="1" customHeight="1" s="144">
      <c r="B17" s="185" t="inlineStr">
        <is>
          <t xml:space="preserve">(b) </t>
        </is>
      </c>
      <c r="C17" s="430" t="n">
        <v>0</v>
      </c>
      <c r="D17" s="388" t="n"/>
      <c r="E17" s="388" t="n"/>
      <c r="F17" s="164" t="n"/>
      <c r="G17" s="164" t="n"/>
      <c r="H17" s="430" t="n"/>
      <c r="I17" s="147" t="n"/>
      <c r="J17" s="348" t="n"/>
    </row>
    <row r="18" ht="11.4" customFormat="1" customHeight="1" s="145">
      <c r="A18" s="144" t="n"/>
      <c r="B18" s="185" t="inlineStr">
        <is>
          <t xml:space="preserve">(c) </t>
        </is>
      </c>
      <c r="C18" s="430" t="n">
        <v>0</v>
      </c>
      <c r="D18" s="388" t="n"/>
      <c r="E18" s="182" t="n"/>
      <c r="F18" s="186" t="n"/>
      <c r="G18" s="164" t="inlineStr">
        <is>
          <t xml:space="preserve">Situação da Razão: </t>
        </is>
      </c>
      <c r="H18" s="430" t="n"/>
      <c r="I18" s="146" t="n"/>
      <c r="J18" s="349" t="n"/>
    </row>
    <row r="19" ht="11.4" customFormat="1" customHeight="1" s="145">
      <c r="A19" s="144" t="n"/>
      <c r="B19" s="185" t="inlineStr">
        <is>
          <t xml:space="preserve">(d) </t>
        </is>
      </c>
      <c r="C19" s="430" t="n">
        <v>0</v>
      </c>
      <c r="D19" s="164" t="n"/>
      <c r="E19" s="182" t="n"/>
      <c r="F19" s="178" t="n"/>
      <c r="G19" s="171" t="n"/>
      <c r="H19" s="430" t="n"/>
      <c r="I19" s="148" t="n"/>
      <c r="J19" s="350" t="n"/>
    </row>
    <row r="20" ht="11.4" customFormat="1" customHeight="1" s="144">
      <c r="B20" s="185" t="n"/>
      <c r="C20" s="150" t="n"/>
      <c r="D20" s="150" t="n"/>
      <c r="E20" s="150" t="n"/>
      <c r="F20" s="150" t="n"/>
      <c r="G20" s="362" t="n"/>
      <c r="H20" s="430" t="n"/>
      <c r="I20" s="151" t="n"/>
      <c r="J20" s="350" t="n"/>
    </row>
    <row r="21" ht="11.4" customFormat="1" customHeight="1" s="144">
      <c r="B21" s="431" t="n"/>
      <c r="C21" s="363" t="n"/>
      <c r="D21" s="363" t="n"/>
      <c r="E21" s="363" t="n"/>
      <c r="F21" s="363" t="n"/>
      <c r="G21" s="363" t="n"/>
      <c r="H21" s="430" t="n"/>
      <c r="I21" s="151" t="n"/>
      <c r="J21" s="350" t="n"/>
    </row>
    <row r="22" ht="11.4" customFormat="1" customHeight="1" s="144">
      <c r="B22" s="357" t="n"/>
      <c r="C22" s="358" t="inlineStr">
        <is>
          <t>08/2024</t>
        </is>
      </c>
      <c r="D22" s="342" t="n"/>
      <c r="E22" s="342" t="n"/>
      <c r="F22" s="342" t="n"/>
      <c r="G22" s="342" t="inlineStr">
        <is>
          <t>Minimo</t>
        </is>
      </c>
      <c r="H22" s="430" t="n"/>
      <c r="I22" s="145" t="n"/>
      <c r="J22" s="345" t="n"/>
    </row>
    <row r="23" ht="11.4" customFormat="1" customHeight="1" s="144">
      <c r="B23" s="185" t="inlineStr">
        <is>
          <t>(a) Saldo</t>
        </is>
      </c>
      <c r="C23" s="430" t="n">
        <v>0</v>
      </c>
      <c r="D23" s="360" t="n"/>
      <c r="E23" s="388" t="n"/>
      <c r="F23" s="361" t="n"/>
      <c r="G23" s="164" t="inlineStr">
        <is>
          <t xml:space="preserve">Razão de garantia atual % (a/e): </t>
        </is>
      </c>
      <c r="H23" s="430" t="n"/>
      <c r="I23" s="346" t="n"/>
      <c r="J23" s="347" t="n"/>
    </row>
    <row r="24" ht="11.4" customFormat="1" customHeight="1" s="144">
      <c r="B24" s="185" t="inlineStr">
        <is>
          <t xml:space="preserve">(b) </t>
        </is>
      </c>
      <c r="C24" s="430" t="n">
        <v>0</v>
      </c>
      <c r="D24" s="388" t="n"/>
      <c r="E24" s="388" t="n"/>
      <c r="F24" s="164" t="n"/>
      <c r="G24" s="164" t="n"/>
      <c r="H24" s="430" t="n"/>
      <c r="I24" s="147" t="n"/>
      <c r="J24" s="348" t="n"/>
    </row>
    <row r="25" ht="11.4" customFormat="1" customHeight="1" s="144">
      <c r="B25" s="185" t="inlineStr">
        <is>
          <t xml:space="preserve">(c) </t>
        </is>
      </c>
      <c r="C25" s="430" t="n">
        <v>0</v>
      </c>
      <c r="D25" s="388" t="n"/>
      <c r="E25" s="182" t="n"/>
      <c r="F25" s="186" t="n"/>
      <c r="G25" s="164" t="inlineStr">
        <is>
          <t xml:space="preserve">Situação da Razão: </t>
        </is>
      </c>
      <c r="H25" s="430" t="n"/>
      <c r="I25" s="146" t="n"/>
      <c r="J25" s="349" t="n"/>
    </row>
    <row r="26" ht="11.4" customFormat="1" customHeight="1" s="145">
      <c r="A26" s="144" t="n"/>
      <c r="B26" s="185" t="inlineStr">
        <is>
          <t xml:space="preserve">(d) </t>
        </is>
      </c>
      <c r="C26" s="430" t="n">
        <v>0</v>
      </c>
      <c r="D26" s="164" t="n"/>
      <c r="E26" s="182" t="n"/>
      <c r="F26" s="178" t="n"/>
      <c r="G26" s="171" t="n"/>
      <c r="H26" s="430" t="n"/>
      <c r="I26" s="148" t="n"/>
      <c r="J26" s="350" t="n"/>
    </row>
    <row r="27" ht="15.6" customFormat="1" customHeight="1" s="396">
      <c r="A27" s="83" t="n"/>
      <c r="B27" s="185" t="n"/>
      <c r="C27" s="150" t="n"/>
      <c r="D27" s="150" t="n"/>
      <c r="E27" s="150" t="n"/>
      <c r="F27" s="150" t="n"/>
      <c r="G27" s="362" t="n"/>
      <c r="H27" s="430" t="n"/>
      <c r="I27" s="151" t="n"/>
      <c r="J27" s="350" t="n"/>
    </row>
    <row r="28" ht="15.6" customHeight="1">
      <c r="A28" s="82" t="n"/>
      <c r="B28" s="83" t="n"/>
      <c r="C28" s="83" t="n"/>
      <c r="D28" s="83" t="n"/>
      <c r="E28" s="87" t="n"/>
      <c r="F28" s="88" t="n"/>
      <c r="G28" s="368" t="n"/>
      <c r="H28" s="83" t="n"/>
      <c r="I28" s="82" t="n"/>
      <c r="J28" s="345" t="n"/>
    </row>
    <row r="29" ht="15" customHeight="1">
      <c r="A29" s="90" t="n"/>
      <c r="B29" s="357" t="n"/>
      <c r="C29" s="358" t="inlineStr">
        <is>
          <t>08/2024</t>
        </is>
      </c>
      <c r="D29" s="342" t="n"/>
      <c r="E29" s="342" t="n"/>
      <c r="F29" s="342" t="n"/>
      <c r="G29" s="342" t="inlineStr">
        <is>
          <t>Minimo</t>
        </is>
      </c>
      <c r="H29" s="430" t="n"/>
      <c r="I29" s="145" t="n"/>
      <c r="J29" s="345" t="n"/>
    </row>
    <row r="30">
      <c r="B30" s="185" t="inlineStr">
        <is>
          <t>(a) Saldo</t>
        </is>
      </c>
      <c r="C30" s="430" t="n">
        <v>0</v>
      </c>
      <c r="D30" s="360" t="n"/>
      <c r="E30" s="388" t="n"/>
      <c r="F30" s="361" t="n"/>
      <c r="G30" s="164" t="inlineStr">
        <is>
          <t xml:space="preserve">Razão de garantia atual % (a/e): </t>
        </is>
      </c>
      <c r="H30" s="430" t="n"/>
      <c r="I30" s="346" t="n"/>
      <c r="J30" s="347" t="n"/>
    </row>
    <row r="31">
      <c r="B31" s="185" t="inlineStr">
        <is>
          <t xml:space="preserve">(b) </t>
        </is>
      </c>
      <c r="C31" s="430" t="n">
        <v>0</v>
      </c>
      <c r="D31" s="388" t="n"/>
      <c r="E31" s="388" t="n"/>
      <c r="F31" s="164" t="n"/>
      <c r="G31" s="164" t="n"/>
      <c r="H31" s="430" t="n"/>
      <c r="I31" s="147" t="n"/>
      <c r="J31" s="348" t="n"/>
    </row>
    <row r="32">
      <c r="B32" s="185" t="inlineStr">
        <is>
          <t xml:space="preserve">(c) </t>
        </is>
      </c>
      <c r="C32" s="430" t="n">
        <v>0</v>
      </c>
      <c r="D32" s="388" t="n"/>
      <c r="E32" s="182" t="n"/>
      <c r="F32" s="186" t="n"/>
      <c r="G32" s="164" t="inlineStr">
        <is>
          <t xml:space="preserve">Situação da Razão: </t>
        </is>
      </c>
      <c r="H32" s="430" t="n"/>
      <c r="I32" s="146" t="n"/>
      <c r="J32" s="349" t="n"/>
    </row>
    <row r="33" ht="14.4" customHeight="1">
      <c r="B33" s="185" t="inlineStr">
        <is>
          <t xml:space="preserve">(d) </t>
        </is>
      </c>
      <c r="C33" s="430" t="n">
        <v>0</v>
      </c>
      <c r="D33" s="164" t="n"/>
      <c r="E33" s="182" t="n"/>
      <c r="F33" s="178" t="n"/>
      <c r="G33" s="171" t="n"/>
      <c r="H33" s="430" t="n"/>
      <c r="I33" s="148" t="n"/>
      <c r="J33" s="350" t="n"/>
    </row>
    <row r="34">
      <c r="B34" s="185" t="n"/>
      <c r="C34" s="150" t="n"/>
      <c r="D34" s="150" t="n"/>
      <c r="E34" s="150" t="n"/>
      <c r="F34" s="150" t="n"/>
      <c r="G34" s="362" t="n"/>
      <c r="H34" s="430" t="n"/>
      <c r="I34" s="151" t="n"/>
      <c r="J34" s="350" t="n"/>
    </row>
    <row r="35" ht="14.4" customHeight="1">
      <c r="B35" s="185" t="n"/>
      <c r="C35" s="430" t="n"/>
      <c r="D35" s="83" t="n"/>
      <c r="E35" s="87" t="n"/>
      <c r="F35" s="89" t="n"/>
      <c r="G35" s="368" t="n"/>
      <c r="H35" s="83" t="n"/>
      <c r="I35" s="83" t="n"/>
      <c r="J35" s="350" t="n"/>
    </row>
    <row r="36" ht="14.4" customHeight="1">
      <c r="B36" s="357" t="n"/>
      <c r="C36" s="358" t="inlineStr">
        <is>
          <t>08/2024</t>
        </is>
      </c>
      <c r="D36" s="342" t="n"/>
      <c r="E36" s="342" t="n"/>
      <c r="F36" s="342" t="n"/>
      <c r="G36" s="342" t="inlineStr">
        <is>
          <t>Minimo</t>
        </is>
      </c>
      <c r="H36" s="430" t="n"/>
      <c r="I36" s="145" t="n"/>
      <c r="J36" s="345" t="n"/>
    </row>
    <row r="37">
      <c r="B37" s="185" t="inlineStr">
        <is>
          <t>(a) Saldo</t>
        </is>
      </c>
      <c r="C37" s="430" t="n">
        <v>0</v>
      </c>
      <c r="D37" s="360" t="n"/>
      <c r="E37" s="388" t="n"/>
      <c r="F37" s="361" t="n"/>
      <c r="G37" s="164" t="inlineStr">
        <is>
          <t xml:space="preserve">Razão de garantia atual % (a/e): </t>
        </is>
      </c>
      <c r="H37" s="430" t="n"/>
      <c r="I37" s="346" t="n"/>
      <c r="J37" s="347" t="n"/>
    </row>
    <row r="38">
      <c r="B38" s="185" t="inlineStr">
        <is>
          <t xml:space="preserve">(b) </t>
        </is>
      </c>
      <c r="C38" s="430" t="n">
        <v>0</v>
      </c>
      <c r="D38" s="388" t="n"/>
      <c r="E38" s="388" t="n"/>
      <c r="F38" s="164" t="n"/>
      <c r="G38" s="164" t="n"/>
      <c r="H38" s="430" t="n"/>
      <c r="I38" s="147" t="n"/>
      <c r="J38" s="348" t="n"/>
    </row>
    <row r="39">
      <c r="B39" s="185" t="inlineStr">
        <is>
          <t xml:space="preserve">(c) </t>
        </is>
      </c>
      <c r="C39" s="430" t="n">
        <v>0</v>
      </c>
      <c r="D39" s="388" t="n"/>
      <c r="E39" s="182" t="n"/>
      <c r="F39" s="186" t="n"/>
      <c r="G39" s="164" t="inlineStr">
        <is>
          <t xml:space="preserve">Situação da Razão: </t>
        </is>
      </c>
      <c r="H39" s="430" t="n"/>
      <c r="I39" s="146" t="n"/>
      <c r="J39" s="349" t="n"/>
    </row>
    <row r="40">
      <c r="B40" s="185" t="inlineStr">
        <is>
          <t xml:space="preserve">(d) </t>
        </is>
      </c>
      <c r="C40" s="430" t="n">
        <v>0</v>
      </c>
      <c r="D40" s="164" t="n"/>
      <c r="E40" s="182" t="n"/>
      <c r="F40" s="178" t="n"/>
      <c r="G40" s="171" t="n"/>
      <c r="H40" s="430" t="n"/>
      <c r="I40" s="148" t="n"/>
      <c r="J40" s="350" t="n"/>
    </row>
    <row r="41">
      <c r="B41" s="185" t="n"/>
      <c r="C41" s="150" t="n"/>
      <c r="D41" s="150" t="n"/>
      <c r="E41" s="150" t="n"/>
      <c r="F41" s="150" t="n"/>
      <c r="G41" s="362" t="n"/>
      <c r="H41" s="430" t="n"/>
      <c r="I41" s="151" t="n"/>
      <c r="J41" s="350" t="n"/>
    </row>
    <row r="42" ht="15" customHeight="1">
      <c r="B42" s="185" t="n"/>
      <c r="C42" s="430" t="n"/>
      <c r="D42" s="83" t="n"/>
      <c r="E42" s="87" t="n"/>
      <c r="F42" s="89" t="n"/>
      <c r="G42" s="368" t="n"/>
      <c r="H42" s="83" t="n"/>
      <c r="I42" s="83" t="n"/>
      <c r="J42" s="350" t="n"/>
    </row>
    <row r="43" ht="15.6" customHeight="1">
      <c r="B43" s="357" t="n"/>
      <c r="C43" s="358" t="n"/>
      <c r="D43" s="342" t="n"/>
      <c r="E43" s="342" t="n"/>
      <c r="F43" s="342" t="n"/>
      <c r="G43" s="342" t="inlineStr">
        <is>
          <t>Minimo</t>
        </is>
      </c>
      <c r="H43" s="430" t="n"/>
      <c r="I43" s="83" t="n"/>
      <c r="J43" s="350" t="n"/>
    </row>
    <row r="44">
      <c r="B44" s="185" t="inlineStr">
        <is>
          <t>(a) Saldo</t>
        </is>
      </c>
      <c r="C44" s="430" t="n">
        <v>0</v>
      </c>
      <c r="D44" s="360" t="n"/>
      <c r="E44" s="388" t="n"/>
      <c r="F44" s="361" t="n"/>
      <c r="G44" s="164" t="inlineStr">
        <is>
          <t xml:space="preserve">Razão de garantia atual % (a/e): </t>
        </is>
      </c>
      <c r="H44" s="430" t="n"/>
    </row>
    <row r="45">
      <c r="B45" s="185" t="inlineStr">
        <is>
          <t xml:space="preserve">(b) </t>
        </is>
      </c>
      <c r="C45" s="430" t="n">
        <v>0</v>
      </c>
      <c r="D45" s="388" t="n"/>
      <c r="E45" s="388" t="n"/>
      <c r="F45" s="164" t="n"/>
      <c r="G45" s="164" t="n"/>
      <c r="H45" s="430" t="n"/>
    </row>
    <row r="46">
      <c r="B46" s="185" t="inlineStr">
        <is>
          <t xml:space="preserve">(c) </t>
        </is>
      </c>
      <c r="C46" s="430" t="n">
        <v>0</v>
      </c>
      <c r="D46" s="388" t="n"/>
      <c r="E46" s="182" t="n"/>
      <c r="F46" s="186" t="n"/>
      <c r="G46" s="164" t="inlineStr">
        <is>
          <t xml:space="preserve">Situação da Razão: </t>
        </is>
      </c>
      <c r="H46" s="430" t="n"/>
    </row>
    <row r="47">
      <c r="B47" s="185" t="inlineStr">
        <is>
          <t xml:space="preserve">(d) </t>
        </is>
      </c>
      <c r="C47" s="430" t="n">
        <v>0</v>
      </c>
      <c r="D47" s="164" t="n"/>
      <c r="E47" s="182" t="n"/>
      <c r="F47" s="178" t="n"/>
      <c r="G47" s="171" t="n"/>
      <c r="H47" s="430" t="n"/>
    </row>
    <row r="48">
      <c r="B48" s="185" t="n"/>
      <c r="C48" s="150" t="n"/>
      <c r="D48" s="150" t="n"/>
      <c r="E48" s="150" t="n"/>
      <c r="F48" s="150" t="n"/>
      <c r="G48" s="362" t="n"/>
      <c r="H48" s="430" t="n"/>
    </row>
    <row r="50" ht="14.4" customHeight="1">
      <c r="B50" s="357" t="n"/>
      <c r="C50" s="358" t="n"/>
      <c r="D50" s="342" t="n"/>
      <c r="E50" s="342" t="n"/>
      <c r="F50" s="342" t="n"/>
      <c r="G50" s="342" t="inlineStr">
        <is>
          <t>Minimo</t>
        </is>
      </c>
      <c r="H50" s="430" t="n"/>
    </row>
    <row r="51">
      <c r="B51" s="185" t="inlineStr">
        <is>
          <t>(a) Saldo</t>
        </is>
      </c>
      <c r="C51" s="430" t="n">
        <v>0</v>
      </c>
      <c r="D51" s="360" t="n"/>
      <c r="E51" s="388" t="n"/>
      <c r="F51" s="361" t="n"/>
      <c r="G51" s="164" t="inlineStr">
        <is>
          <t xml:space="preserve">Razão de garantia atual % (a/e): </t>
        </is>
      </c>
      <c r="H51" s="430" t="n"/>
    </row>
    <row r="52">
      <c r="B52" s="185" t="inlineStr">
        <is>
          <t xml:space="preserve">(b) </t>
        </is>
      </c>
      <c r="C52" s="430" t="n">
        <v>0</v>
      </c>
      <c r="D52" s="388" t="n"/>
      <c r="E52" s="388" t="n"/>
      <c r="F52" s="164" t="n"/>
      <c r="G52" s="164" t="n"/>
      <c r="H52" s="430" t="n"/>
    </row>
    <row r="53">
      <c r="B53" s="185" t="inlineStr">
        <is>
          <t xml:space="preserve">(c) </t>
        </is>
      </c>
      <c r="C53" s="430" t="n">
        <v>0</v>
      </c>
      <c r="D53" s="388" t="n"/>
      <c r="E53" s="182" t="n"/>
      <c r="F53" s="186" t="n"/>
      <c r="G53" s="164" t="inlineStr">
        <is>
          <t xml:space="preserve">Situação da Razão: </t>
        </is>
      </c>
      <c r="H53" s="430" t="n"/>
    </row>
    <row r="54">
      <c r="B54" s="185" t="inlineStr">
        <is>
          <t xml:space="preserve">(d) </t>
        </is>
      </c>
      <c r="C54" s="430" t="n">
        <v>0</v>
      </c>
    </row>
    <row r="57" ht="14.4" customHeight="1">
      <c r="B57" s="357" t="n"/>
      <c r="C57" s="358" t="n"/>
      <c r="D57" s="342" t="n"/>
      <c r="E57" s="342" t="n"/>
      <c r="F57" s="342" t="n"/>
      <c r="G57" s="342" t="inlineStr">
        <is>
          <t>Minimo</t>
        </is>
      </c>
      <c r="H57" s="430" t="n"/>
    </row>
    <row r="58">
      <c r="B58" s="185" t="inlineStr">
        <is>
          <t>(a) Saldo</t>
        </is>
      </c>
      <c r="C58" s="430" t="n">
        <v>0</v>
      </c>
      <c r="D58" s="360" t="n"/>
      <c r="E58" s="388" t="n"/>
      <c r="F58" s="361" t="n"/>
      <c r="G58" s="164" t="inlineStr">
        <is>
          <t xml:space="preserve">Razão de garantia atual % (a/e): </t>
        </is>
      </c>
      <c r="H58" s="430" t="n"/>
    </row>
    <row r="59">
      <c r="B59" s="185" t="inlineStr">
        <is>
          <t xml:space="preserve">(b) </t>
        </is>
      </c>
      <c r="C59" s="430" t="n">
        <v>0</v>
      </c>
      <c r="D59" s="388" t="n"/>
      <c r="E59" s="388" t="n"/>
      <c r="F59" s="164" t="n"/>
      <c r="G59" s="164" t="n"/>
      <c r="H59" s="430" t="n"/>
    </row>
    <row r="60">
      <c r="B60" s="185" t="inlineStr">
        <is>
          <t xml:space="preserve">(c) </t>
        </is>
      </c>
      <c r="C60" s="430" t="n">
        <v>0</v>
      </c>
      <c r="D60" s="388" t="n"/>
      <c r="E60" s="182" t="n"/>
      <c r="F60" s="186" t="n"/>
      <c r="G60" s="164" t="inlineStr">
        <is>
          <t xml:space="preserve">Situação da Razão: </t>
        </is>
      </c>
      <c r="H60" s="430" t="n"/>
    </row>
    <row r="61">
      <c r="B61" s="185" t="inlineStr">
        <is>
          <t xml:space="preserve">(d) </t>
        </is>
      </c>
      <c r="C61" s="430" t="n">
        <v>0</v>
      </c>
    </row>
    <row r="64" ht="14.4" customHeight="1">
      <c r="B64" s="357" t="n"/>
      <c r="C64" s="358" t="n"/>
      <c r="D64" s="342" t="n"/>
      <c r="E64" s="342" t="n"/>
      <c r="F64" s="342" t="n"/>
      <c r="G64" s="342" t="inlineStr">
        <is>
          <t>Minimo</t>
        </is>
      </c>
      <c r="H64" s="430" t="n"/>
    </row>
    <row r="65">
      <c r="B65" s="185" t="inlineStr">
        <is>
          <t>(a) Saldo</t>
        </is>
      </c>
      <c r="C65" s="430" t="n">
        <v>0</v>
      </c>
      <c r="D65" s="360" t="n"/>
      <c r="E65" s="388" t="n"/>
      <c r="F65" s="361" t="n"/>
      <c r="G65" s="164" t="inlineStr">
        <is>
          <t xml:space="preserve">Razão de garantia atual % (a/e): </t>
        </is>
      </c>
      <c r="H65" s="430" t="n"/>
    </row>
    <row r="66">
      <c r="B66" s="185" t="inlineStr">
        <is>
          <t xml:space="preserve">(b) </t>
        </is>
      </c>
      <c r="C66" s="430" t="n">
        <v>0</v>
      </c>
      <c r="D66" s="388" t="n"/>
      <c r="E66" s="388" t="n"/>
      <c r="F66" s="164" t="n"/>
      <c r="G66" s="164" t="n"/>
      <c r="H66" s="430" t="n"/>
    </row>
    <row r="67">
      <c r="B67" s="185" t="inlineStr">
        <is>
          <t xml:space="preserve">(c) </t>
        </is>
      </c>
      <c r="C67" s="430" t="n">
        <v>0</v>
      </c>
      <c r="D67" s="388" t="n"/>
      <c r="E67" s="182" t="n"/>
      <c r="F67" s="186" t="n"/>
      <c r="G67" s="164" t="inlineStr">
        <is>
          <t xml:space="preserve">Situação da Razão: </t>
        </is>
      </c>
      <c r="H67" s="430" t="n"/>
    </row>
    <row r="68">
      <c r="B68" s="185" t="inlineStr">
        <is>
          <t xml:space="preserve">(d) </t>
        </is>
      </c>
      <c r="C68" s="430" t="n">
        <v>0</v>
      </c>
    </row>
    <row r="72" ht="14.4" customHeight="1">
      <c r="B72" s="357" t="n"/>
      <c r="C72" s="358" t="n"/>
      <c r="D72" s="342" t="n"/>
      <c r="E72" s="342" t="n"/>
      <c r="F72" s="342" t="n"/>
      <c r="G72" s="342" t="inlineStr">
        <is>
          <t>Minimo</t>
        </is>
      </c>
      <c r="H72" s="430" t="n"/>
    </row>
    <row r="73">
      <c r="B73" s="185" t="inlineStr">
        <is>
          <t>(a) Saldo</t>
        </is>
      </c>
      <c r="C73" s="430" t="n">
        <v>0</v>
      </c>
      <c r="D73" s="360" t="n"/>
      <c r="E73" s="388" t="n"/>
      <c r="F73" s="361" t="n"/>
      <c r="G73" s="164" t="inlineStr">
        <is>
          <t xml:space="preserve">Razão de garantia atual % (a/e): </t>
        </is>
      </c>
      <c r="H73" s="430" t="n"/>
    </row>
    <row r="74">
      <c r="B74" s="185" t="inlineStr">
        <is>
          <t xml:space="preserve">(b) </t>
        </is>
      </c>
      <c r="C74" s="430" t="n">
        <v>0</v>
      </c>
      <c r="D74" s="388" t="n"/>
      <c r="E74" s="388" t="n"/>
      <c r="F74" s="164" t="n"/>
      <c r="G74" s="164" t="n"/>
      <c r="H74" s="430" t="n"/>
    </row>
    <row r="75">
      <c r="B75" s="185" t="inlineStr">
        <is>
          <t xml:space="preserve">(c) </t>
        </is>
      </c>
      <c r="C75" s="430" t="n">
        <v>0</v>
      </c>
      <c r="D75" s="388" t="n"/>
      <c r="E75" s="182" t="n"/>
      <c r="F75" s="186" t="n"/>
      <c r="G75" s="164" t="inlineStr">
        <is>
          <t xml:space="preserve">Situação da Razão: </t>
        </is>
      </c>
      <c r="H75" s="430" t="n"/>
    </row>
    <row r="76">
      <c r="B76" s="185" t="inlineStr">
        <is>
          <t xml:space="preserve">(d) </t>
        </is>
      </c>
      <c r="C76" s="430" t="n">
        <v>0</v>
      </c>
    </row>
    <row r="80" ht="14.4" customHeight="1">
      <c r="B80" s="357" t="n"/>
      <c r="C80" s="358" t="n"/>
      <c r="D80" s="342" t="n"/>
      <c r="E80" s="342" t="n"/>
      <c r="F80" s="342" t="n"/>
      <c r="G80" s="342" t="inlineStr">
        <is>
          <t>Minimo</t>
        </is>
      </c>
      <c r="H80" s="430" t="n"/>
    </row>
    <row r="81">
      <c r="B81" s="185" t="inlineStr">
        <is>
          <t>(a) Saldo</t>
        </is>
      </c>
      <c r="C81" s="430" t="n">
        <v>0</v>
      </c>
      <c r="D81" s="360" t="n"/>
      <c r="E81" s="388" t="n"/>
      <c r="F81" s="361" t="n"/>
      <c r="G81" s="164" t="inlineStr">
        <is>
          <t xml:space="preserve">Razão de garantia atual % (a/e): </t>
        </is>
      </c>
      <c r="H81" s="430" t="n"/>
    </row>
    <row r="82">
      <c r="B82" s="185" t="inlineStr">
        <is>
          <t xml:space="preserve">(b) </t>
        </is>
      </c>
      <c r="C82" s="430" t="n">
        <v>0</v>
      </c>
      <c r="D82" s="388" t="n"/>
      <c r="E82" s="388" t="n"/>
      <c r="F82" s="164" t="n"/>
      <c r="G82" s="164" t="n"/>
      <c r="H82" s="430" t="n"/>
    </row>
    <row r="83">
      <c r="B83" s="185" t="inlineStr">
        <is>
          <t xml:space="preserve">(c) </t>
        </is>
      </c>
      <c r="C83" s="430" t="n">
        <v>0</v>
      </c>
      <c r="D83" s="388" t="n"/>
      <c r="E83" s="182" t="n"/>
      <c r="F83" s="186" t="n"/>
      <c r="G83" s="164" t="inlineStr">
        <is>
          <t xml:space="preserve">Situação da Razão: </t>
        </is>
      </c>
      <c r="H83" s="430" t="n"/>
    </row>
    <row r="84">
      <c r="B84" s="185" t="inlineStr">
        <is>
          <t xml:space="preserve">(d) </t>
        </is>
      </c>
      <c r="C84" s="430" t="n">
        <v>0</v>
      </c>
    </row>
    <row r="88" ht="14.4" customHeight="1">
      <c r="B88" s="357" t="n"/>
      <c r="C88" s="358" t="n"/>
      <c r="D88" s="342" t="n"/>
      <c r="E88" s="342" t="n"/>
      <c r="F88" s="342" t="n"/>
      <c r="G88" s="342" t="n"/>
      <c r="H88" s="430" t="n"/>
    </row>
    <row r="89">
      <c r="B89" s="185" t="n"/>
      <c r="C89" s="430" t="n"/>
      <c r="D89" s="360" t="n"/>
      <c r="E89" s="388" t="n"/>
      <c r="F89" s="361" t="n"/>
      <c r="G89" s="164" t="n"/>
      <c r="H89" s="430" t="n"/>
    </row>
    <row r="90">
      <c r="B90" s="185" t="n"/>
      <c r="C90" s="430" t="n"/>
      <c r="D90" s="388" t="n"/>
      <c r="E90" s="388" t="n"/>
      <c r="F90" s="164" t="n"/>
      <c r="G90" s="164" t="n"/>
      <c r="H90" s="430" t="n"/>
    </row>
    <row r="91">
      <c r="B91" s="185" t="n"/>
      <c r="C91" s="430" t="n"/>
      <c r="D91" s="388" t="n"/>
      <c r="E91" s="182" t="n"/>
      <c r="F91" s="186" t="n"/>
      <c r="G91" s="164" t="n"/>
      <c r="H91" s="430" t="n"/>
    </row>
    <row r="92">
      <c r="B92" s="185" t="n"/>
      <c r="C92" s="430" t="n"/>
    </row>
  </sheetData>
  <mergeCells count="1">
    <mergeCell ref="A5:J5"/>
  </mergeCells>
  <pageMargins left="0" right="0" top="0" bottom="0" header="0" footer="0"/>
  <pageSetup orientation="landscape" paperSize="9"/>
  <headerFooter scaleWithDoc="0">
    <oddHeader/>
    <oddFooter>&amp;R&amp;G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 codeName="Sheet6">
    <outlinePr summaryBelow="1" summaryRight="1"/>
    <pageSetUpPr fitToPage="1"/>
  </sheetPr>
  <dimension ref="A1:S994"/>
  <sheetViews>
    <sheetView showGridLines="0" view="pageBreakPreview" zoomScaleNormal="100" zoomScaleSheetLayoutView="100" workbookViewId="0">
      <selection activeCell="D45" sqref="D45"/>
    </sheetView>
  </sheetViews>
  <sheetFormatPr baseColWidth="8" defaultColWidth="14.3984375" defaultRowHeight="15" customHeight="1"/>
  <cols>
    <col width="29.3984375" customWidth="1" style="13" min="1" max="1"/>
    <col width="57.5" customWidth="1" style="13" min="2" max="2"/>
    <col width="8.59765625" customWidth="1" style="13" min="3" max="3"/>
    <col width="17.5" customWidth="1" style="13" min="4" max="4"/>
    <col width="7.59765625" customWidth="1" style="13" min="5" max="6"/>
    <col width="12.59765625" customWidth="1" style="13" min="7" max="7"/>
    <col width="24.69921875" customWidth="1" style="13" min="8" max="8"/>
    <col width="12.59765625" customWidth="1" style="16" min="9" max="10"/>
    <col width="12.59765625" customWidth="1" style="13" min="11" max="11"/>
    <col width="12.59765625" customWidth="1" style="395" min="12" max="12"/>
    <col width="14.3984375" customWidth="1" style="395" min="13" max="13"/>
    <col width="14.3984375" customWidth="1" style="395" min="14" max="16384"/>
  </cols>
  <sheetData>
    <row r="1" ht="40.5" customHeight="1">
      <c r="A1" s="72" t="inlineStr">
        <is>
          <t>Data Fechamento</t>
        </is>
      </c>
      <c r="B1" s="73" t="n">
        <v>45443</v>
      </c>
      <c r="C1" s="17" t="n"/>
      <c r="D1" s="17" t="n"/>
      <c r="E1" s="72" t="n"/>
      <c r="F1" s="72" t="n"/>
      <c r="G1" s="21" t="n"/>
      <c r="H1" s="21" t="n"/>
      <c r="I1" s="21" t="n"/>
      <c r="J1" s="21" t="n"/>
      <c r="K1" s="21" t="n"/>
      <c r="L1" s="21" t="n"/>
      <c r="M1" s="21" t="n"/>
      <c r="N1" s="21" t="n"/>
      <c r="O1" s="21" t="n"/>
      <c r="P1" s="21" t="n"/>
      <c r="Q1" s="21" t="n"/>
      <c r="R1" s="21" t="n"/>
      <c r="S1" s="21" t="n"/>
    </row>
    <row r="2" ht="3" customHeight="1">
      <c r="A2" s="17" t="n"/>
      <c r="B2" s="17" t="n"/>
      <c r="C2" s="17" t="n"/>
      <c r="D2" s="17" t="n"/>
      <c r="E2" s="72" t="n"/>
      <c r="F2" s="72" t="n"/>
      <c r="G2" s="21" t="n"/>
      <c r="H2" s="21" t="n"/>
      <c r="I2" s="21" t="n"/>
      <c r="J2" s="21" t="n"/>
      <c r="K2" s="21" t="n"/>
      <c r="L2" s="21" t="n"/>
      <c r="M2" s="21" t="n"/>
      <c r="N2" s="21" t="n"/>
      <c r="O2" s="21" t="n"/>
      <c r="P2" s="21" t="n"/>
      <c r="Q2" s="21" t="n"/>
      <c r="R2" s="21" t="n"/>
      <c r="S2" s="21" t="n"/>
    </row>
    <row r="3" ht="15.75" customHeight="1">
      <c r="A3" s="17" t="n"/>
      <c r="B3" s="17" t="inlineStr">
        <is>
          <t>Recebimento Regular (em dia)1</t>
        </is>
      </c>
      <c r="C3" s="17" t="n"/>
      <c r="D3" s="17" t="n"/>
      <c r="E3" s="72" t="n"/>
      <c r="F3" s="72" t="n"/>
      <c r="G3" s="21" t="n"/>
      <c r="H3" s="21" t="n"/>
      <c r="I3" s="21" t="n"/>
      <c r="J3" s="21" t="n"/>
      <c r="K3" s="21" t="n"/>
      <c r="L3" s="21" t="n"/>
      <c r="M3" s="21" t="n"/>
      <c r="N3" s="21" t="n"/>
      <c r="O3" s="21" t="n"/>
      <c r="P3" s="21" t="n"/>
      <c r="Q3" s="21" t="n"/>
      <c r="R3" s="21" t="n"/>
      <c r="S3" s="21" t="n"/>
    </row>
    <row r="4" ht="15.75" customHeight="1">
      <c r="A4" s="17" t="n"/>
      <c r="B4" s="17" t="n"/>
      <c r="C4" s="17" t="n"/>
      <c r="D4" s="17" t="n"/>
      <c r="E4" s="72" t="n"/>
      <c r="F4" s="72" t="n"/>
      <c r="G4" s="21" t="n"/>
      <c r="H4" s="21" t="n"/>
      <c r="I4" s="21" t="n"/>
      <c r="J4" s="432" t="n"/>
      <c r="K4" s="21" t="n"/>
      <c r="L4" s="21" t="n"/>
      <c r="M4" s="21" t="n"/>
      <c r="N4" s="21" t="n"/>
      <c r="O4" s="21" t="n"/>
      <c r="P4" s="21" t="n"/>
      <c r="Q4" s="21" t="n"/>
      <c r="R4" s="21" t="n"/>
      <c r="S4" s="21" t="n"/>
    </row>
    <row r="5" ht="15.75" customHeight="1">
      <c r="A5" s="17" t="inlineStr">
        <is>
          <t>Recebimento RegularRecebimento Regular</t>
        </is>
      </c>
      <c r="B5" s="17" t="inlineStr">
        <is>
          <t xml:space="preserve">Até 5 </t>
        </is>
      </c>
      <c r="C5" s="17">
        <f>IFERROR(VLOOKUP($A5,$G:$J,3,0),0)</f>
        <v/>
      </c>
      <c r="D5" s="433">
        <f>IFERROR(VLOOKUP($A5,$G:$J,4,0),0)</f>
        <v/>
      </c>
      <c r="E5" s="72" t="n"/>
      <c r="F5" s="72" t="n"/>
      <c r="G5" s="21" t="n"/>
      <c r="H5" s="21" t="n"/>
      <c r="I5" s="21" t="n"/>
      <c r="J5" s="432" t="n"/>
      <c r="K5" s="21" t="n"/>
      <c r="L5" s="21" t="n"/>
      <c r="M5" s="21" t="n"/>
      <c r="N5" s="21" t="n"/>
      <c r="O5" s="21" t="n"/>
      <c r="P5" s="21" t="n"/>
      <c r="Q5" s="21" t="n"/>
      <c r="R5" s="21" t="n"/>
      <c r="S5" s="21" t="n"/>
    </row>
    <row r="6" ht="22.5" customHeight="1">
      <c r="A6" s="19" t="n"/>
      <c r="B6" s="19" t="n"/>
      <c r="C6" s="19" t="n"/>
      <c r="D6" s="434" t="n"/>
      <c r="E6" s="303" t="n"/>
      <c r="F6" s="303" t="n"/>
      <c r="G6" s="21" t="n"/>
      <c r="H6" s="21" t="n"/>
      <c r="I6" s="21" t="n"/>
      <c r="J6" s="432" t="n"/>
      <c r="K6" s="21" t="n"/>
      <c r="L6" s="21" t="n"/>
      <c r="M6" s="21" t="n"/>
      <c r="N6" s="21" t="n"/>
      <c r="O6" s="21" t="n"/>
      <c r="P6" s="21" t="n"/>
      <c r="Q6" s="21" t="n"/>
      <c r="R6" s="21" t="n"/>
      <c r="S6" s="21" t="n"/>
    </row>
    <row r="7" ht="15.75" customHeight="1">
      <c r="A7" s="17" t="n"/>
      <c r="B7" s="17" t="inlineStr">
        <is>
          <t>Antecipação (em dias)²</t>
        </is>
      </c>
      <c r="C7" s="17" t="n"/>
      <c r="D7" s="433" t="n"/>
      <c r="E7" s="72" t="n"/>
      <c r="F7" s="72" t="n"/>
      <c r="G7" s="21" t="n"/>
      <c r="H7" s="21" t="n"/>
      <c r="I7" s="21" t="n"/>
      <c r="J7" s="432" t="n"/>
      <c r="K7" s="21" t="n"/>
      <c r="L7" s="21" t="n"/>
      <c r="M7" s="21" t="n"/>
      <c r="N7" s="21" t="n"/>
      <c r="O7" s="21" t="n"/>
      <c r="P7" s="21" t="n"/>
      <c r="Q7" s="21" t="n"/>
      <c r="R7" s="21" t="n"/>
      <c r="S7" s="21" t="n"/>
    </row>
    <row r="8" ht="18" customHeight="1">
      <c r="A8" s="17" t="n"/>
      <c r="B8" s="17" t="n"/>
      <c r="C8" s="17" t="n"/>
      <c r="D8" s="433" t="n"/>
      <c r="E8" s="72" t="n"/>
      <c r="F8" s="72" t="n"/>
      <c r="G8" s="21" t="n"/>
      <c r="H8" s="21" t="n"/>
      <c r="I8" s="21" t="n"/>
      <c r="J8" s="432" t="n"/>
      <c r="K8" s="21" t="n"/>
      <c r="L8" s="21" t="n"/>
      <c r="M8" s="21" t="n"/>
      <c r="N8" s="21" t="n"/>
      <c r="O8" s="21" t="n"/>
      <c r="P8" s="21" t="n"/>
      <c r="Q8" s="21" t="n"/>
      <c r="R8" s="21" t="n"/>
      <c r="S8" s="21" t="n"/>
    </row>
    <row r="9" ht="15.75" customHeight="1">
      <c r="A9" s="17" t="inlineStr">
        <is>
          <t>AntecipacaoAté 15</t>
        </is>
      </c>
      <c r="B9" s="17" t="inlineStr">
        <is>
          <t>Até 30</t>
        </is>
      </c>
      <c r="C9" s="17">
        <f>IFERROR(VLOOKUP($A9,$G:$J,3,0),0)+IFERROR(VLOOKUP($A10,$G:$J,3,0),0)</f>
        <v/>
      </c>
      <c r="D9" s="433">
        <f>IFERROR(VLOOKUP($A9,$G:$J,4,0),0)+IFERROR(VLOOKUP($A10,$G:$J,4,0),0)</f>
        <v/>
      </c>
      <c r="E9" s="72" t="n"/>
      <c r="F9" s="72" t="n"/>
      <c r="G9" s="21" t="n"/>
      <c r="H9" s="21" t="n"/>
      <c r="I9" s="21" t="n"/>
      <c r="J9" s="435" t="n"/>
      <c r="K9" s="21" t="n"/>
      <c r="L9" s="21" t="n"/>
      <c r="M9" s="21" t="n"/>
      <c r="N9" s="21" t="n"/>
      <c r="O9" s="21" t="n"/>
      <c r="P9" s="21" t="n"/>
      <c r="Q9" s="21" t="n"/>
      <c r="R9" s="21" t="n"/>
      <c r="S9" s="21" t="n"/>
    </row>
    <row r="10" ht="14.4" customHeight="1">
      <c r="A10" s="17" t="inlineStr">
        <is>
          <t>AntecipacaoEntre 15 e 30</t>
        </is>
      </c>
      <c r="B10" s="17" t="inlineStr">
        <is>
          <t>Até 60</t>
        </is>
      </c>
      <c r="C10" s="17">
        <f>IFERROR(VLOOKUP($A11,$G:$J,3,0),0)</f>
        <v/>
      </c>
      <c r="D10" s="433">
        <f>IFERROR(VLOOKUP($A11,$G:$J,4,0),0)</f>
        <v/>
      </c>
      <c r="E10" s="72" t="n"/>
      <c r="F10" s="72" t="n"/>
      <c r="G10" s="21" t="n"/>
      <c r="H10" s="21" t="n"/>
      <c r="I10" s="21" t="n"/>
      <c r="J10" s="435" t="n"/>
      <c r="K10" s="21" t="n"/>
      <c r="L10" s="21" t="n"/>
      <c r="M10" s="21" t="n"/>
      <c r="N10" s="21" t="n"/>
      <c r="O10" s="21" t="n"/>
      <c r="P10" s="21" t="n"/>
      <c r="Q10" s="21" t="n"/>
      <c r="R10" s="21" t="n"/>
      <c r="S10" s="21" t="n"/>
    </row>
    <row r="11" ht="18" customHeight="1">
      <c r="A11" s="17" t="inlineStr">
        <is>
          <t>AntecipacaoEntre 30 e 60</t>
        </is>
      </c>
      <c r="B11" s="17" t="inlineStr">
        <is>
          <t>Até 90</t>
        </is>
      </c>
      <c r="C11" s="17">
        <f>IFERROR(VLOOKUP($A12,$G:$J,3,0),0)</f>
        <v/>
      </c>
      <c r="D11" s="433">
        <f>IFERROR(VLOOKUP($A12,$G:$J,4,0),0)</f>
        <v/>
      </c>
      <c r="E11" s="72" t="n"/>
      <c r="F11" s="72" t="n"/>
      <c r="G11" s="21" t="n"/>
      <c r="H11" s="21" t="n"/>
      <c r="I11" s="21" t="n"/>
      <c r="J11" s="435" t="n"/>
      <c r="K11" s="21" t="n"/>
      <c r="L11" s="21" t="n"/>
      <c r="M11" s="21" t="n"/>
      <c r="N11" s="21" t="n"/>
      <c r="O11" s="21" t="n"/>
      <c r="P11" s="21" t="n"/>
      <c r="Q11" s="21" t="n"/>
      <c r="R11" s="21" t="n"/>
      <c r="S11" s="21" t="n"/>
    </row>
    <row r="12" ht="15.75" customHeight="1">
      <c r="A12" s="17" t="inlineStr">
        <is>
          <t>AntecipacaoEntre 60 e 90</t>
        </is>
      </c>
      <c r="B12" s="17" t="inlineStr">
        <is>
          <t>Até 120</t>
        </is>
      </c>
      <c r="C12" s="17">
        <f>IFERROR(VLOOKUP($A13,$G:$J,3,0),0)</f>
        <v/>
      </c>
      <c r="D12" s="433">
        <f>IFERROR(VLOOKUP($A13,$G:$J,4,0),0)</f>
        <v/>
      </c>
      <c r="E12" s="72" t="n"/>
      <c r="F12" s="72" t="n"/>
      <c r="G12" s="21" t="n"/>
      <c r="H12" s="21" t="n"/>
      <c r="I12" s="21" t="n"/>
      <c r="J12" s="435" t="n"/>
      <c r="K12" s="21" t="n"/>
      <c r="L12" s="21" t="n"/>
      <c r="M12" s="21" t="n"/>
      <c r="N12" s="21" t="n"/>
      <c r="O12" s="21" t="n"/>
      <c r="P12" s="21" t="n"/>
      <c r="Q12" s="21" t="n"/>
      <c r="R12" s="21" t="n"/>
      <c r="S12" s="21" t="n"/>
    </row>
    <row r="13" ht="15.75" customHeight="1">
      <c r="A13" s="17" t="inlineStr">
        <is>
          <t>AntecipacaoEntre 90 e 120</t>
        </is>
      </c>
      <c r="B13" s="17" t="inlineStr">
        <is>
          <t>Até 180</t>
        </is>
      </c>
      <c r="C13" s="17">
        <f>IFERROR(VLOOKUP($A15,$G:$J,3,0),0)</f>
        <v/>
      </c>
      <c r="D13" s="433">
        <f>IFERROR(VLOOKUP($A14,$G:$J,4,0),0)+IFERROR(VLOOKUP($A15,$G:$J,4,0),0)</f>
        <v/>
      </c>
      <c r="E13" s="72" t="n"/>
      <c r="F13" s="72" t="n"/>
      <c r="G13" s="21" t="n"/>
      <c r="H13" s="21" t="n"/>
      <c r="I13" s="21" t="n"/>
      <c r="J13" s="435" t="n"/>
      <c r="K13" s="21" t="n"/>
      <c r="L13" s="21" t="n"/>
      <c r="M13" s="21" t="n"/>
      <c r="N13" s="21" t="n"/>
      <c r="O13" s="21" t="n"/>
      <c r="P13" s="21" t="n"/>
      <c r="Q13" s="21" t="n"/>
      <c r="R13" s="21" t="n"/>
      <c r="S13" s="21" t="n"/>
    </row>
    <row r="14" ht="14.4" customHeight="1">
      <c r="A14" s="17" t="inlineStr">
        <is>
          <t>AntecipacaoEntre 120 e 150</t>
        </is>
      </c>
      <c r="B14" s="74" t="inlineStr">
        <is>
          <t>Maior que 180</t>
        </is>
      </c>
      <c r="C14" s="74">
        <f>IFERROR(VLOOKUP(#REF!,$G:$J,3,0),0)+IFERROR(VLOOKUP($A16,$G:$J,3,0),0)</f>
        <v/>
      </c>
      <c r="D14" s="436">
        <f>IFERROR(VLOOKUP(B16,$G:$J,4,0),0)+IFERROR(VLOOKUP($A16,$G:$J,4,0),0)</f>
        <v/>
      </c>
      <c r="E14" s="72" t="n"/>
      <c r="F14" s="72" t="n"/>
      <c r="G14" s="21" t="n"/>
      <c r="H14" s="21" t="n"/>
      <c r="I14" s="21" t="n"/>
      <c r="J14" s="435" t="n"/>
      <c r="K14" s="21" t="n"/>
      <c r="L14" s="21" t="n"/>
      <c r="M14" s="21" t="n"/>
      <c r="N14" s="21" t="n"/>
      <c r="O14" s="21" t="n"/>
      <c r="P14" s="21" t="n"/>
      <c r="Q14" s="21" t="n"/>
      <c r="R14" s="21" t="n"/>
      <c r="S14" s="21" t="n"/>
    </row>
    <row r="15" ht="14.4" customHeight="1">
      <c r="A15" s="17" t="inlineStr">
        <is>
          <t>AntecipacaoEntre 150 e 180</t>
        </is>
      </c>
      <c r="B15" s="75" t="n"/>
      <c r="C15" s="75" t="n"/>
      <c r="D15" s="437" t="n"/>
      <c r="E15" s="72" t="n"/>
      <c r="F15" s="72" t="n"/>
      <c r="G15" s="21" t="n"/>
      <c r="H15" s="21" t="n"/>
      <c r="I15" s="21" t="n"/>
      <c r="J15" s="435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</row>
    <row r="16" ht="14.4" customHeight="1">
      <c r="A16" s="18" t="inlineStr">
        <is>
          <t>AntecipacaoEntre 180 e 360</t>
        </is>
      </c>
      <c r="B16" s="75" t="inlineStr">
        <is>
          <t>AntecipacaoSuperior a 360</t>
        </is>
      </c>
      <c r="C16" s="75" t="n"/>
      <c r="D16" s="437" t="n"/>
      <c r="E16" s="72" t="n"/>
      <c r="F16" s="72" t="n"/>
      <c r="G16" s="21" t="n"/>
      <c r="H16" s="21" t="n"/>
      <c r="I16" s="21" t="n"/>
      <c r="J16" s="435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</row>
    <row r="17" ht="14.4" customHeight="1">
      <c r="A17" s="17" t="n"/>
      <c r="B17" s="17" t="inlineStr">
        <is>
          <t>Total em antecipação</t>
        </is>
      </c>
      <c r="C17" s="17" t="n"/>
      <c r="D17" s="433">
        <f>SUM(D8:D15)</f>
        <v/>
      </c>
      <c r="E17" s="72" t="n"/>
      <c r="F17" s="72" t="n"/>
      <c r="G17" s="21" t="n"/>
      <c r="H17" s="21" t="n"/>
      <c r="I17" s="21" t="n"/>
      <c r="J17" s="435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</row>
    <row r="18" ht="14.4" customHeight="1">
      <c r="A18" s="17" t="n"/>
      <c r="B18" s="17" t="n"/>
      <c r="C18" s="17" t="n"/>
      <c r="D18" s="433" t="n"/>
      <c r="E18" s="72" t="n"/>
      <c r="F18" s="72" t="n"/>
      <c r="G18" s="21" t="n"/>
      <c r="H18" s="21" t="n"/>
      <c r="I18" s="21" t="n"/>
      <c r="J18" s="432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</row>
    <row r="19" ht="14.4" customHeight="1">
      <c r="A19" s="17" t="n"/>
      <c r="B19" s="17" t="inlineStr">
        <is>
          <t>Recebimento em Atraso (em dias)³</t>
        </is>
      </c>
      <c r="C19" s="17" t="n"/>
      <c r="D19" s="433" t="n"/>
      <c r="E19" s="72" t="n"/>
      <c r="F19" s="72" t="n"/>
      <c r="G19" s="21" t="n"/>
      <c r="H19" s="21" t="n"/>
      <c r="I19" s="21" t="n"/>
      <c r="J19" s="432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</row>
    <row r="20" ht="14.4" customHeight="1">
      <c r="A20" s="17" t="n"/>
      <c r="B20" s="17" t="n"/>
      <c r="C20" s="17" t="n"/>
      <c r="D20" s="433" t="n"/>
      <c r="E20" s="72" t="n"/>
      <c r="F20" s="72" t="n"/>
      <c r="G20" s="21" t="n"/>
      <c r="H20" s="21" t="n"/>
      <c r="I20" s="21" t="n"/>
      <c r="J20" s="432" t="n"/>
      <c r="K20" s="21" t="n"/>
      <c r="L20" s="21" t="n"/>
      <c r="M20" s="21" t="n"/>
      <c r="N20" s="21" t="n"/>
      <c r="O20" s="21" t="n"/>
      <c r="P20" s="21" t="n"/>
      <c r="Q20" s="21" t="n"/>
      <c r="R20" s="21" t="n"/>
      <c r="S20" s="21" t="n"/>
    </row>
    <row r="21" ht="15.75" customHeight="1">
      <c r="A21" s="17" t="inlineStr">
        <is>
          <t>AtrasoAté 15</t>
        </is>
      </c>
      <c r="B21" s="17" t="n"/>
      <c r="C21" s="17" t="n"/>
      <c r="D21" s="433" t="n"/>
      <c r="E21" s="72" t="n"/>
      <c r="F21" s="72" t="n"/>
      <c r="G21" s="21" t="n"/>
      <c r="H21" s="21" t="n"/>
      <c r="I21" s="21" t="n"/>
      <c r="J21" s="432" t="n"/>
      <c r="K21" s="21" t="n"/>
      <c r="L21" s="21" t="n"/>
      <c r="M21" s="21" t="n"/>
      <c r="N21" s="21" t="n"/>
      <c r="O21" s="21" t="n"/>
      <c r="P21" s="21" t="n"/>
      <c r="Q21" s="21" t="n"/>
      <c r="R21" s="21" t="n"/>
      <c r="S21" s="21" t="n"/>
    </row>
    <row r="22" ht="18" customHeight="1">
      <c r="A22" s="17" t="inlineStr">
        <is>
          <t>AtrasoEntre 15 e 30</t>
        </is>
      </c>
      <c r="B22" s="17" t="inlineStr">
        <is>
          <t>Até 30</t>
        </is>
      </c>
      <c r="C22" s="17">
        <f>IFERROR(VLOOKUP($A22,$G:$J,3,0),0)+IFERROR(VLOOKUP($A21,$G:$J,3,0),0)</f>
        <v/>
      </c>
      <c r="D22" s="433">
        <f>IFERROR(VLOOKUP($A22,$G:$J,4,0),0)+IFERROR(VLOOKUP($A21,$G:$J,4,0),0)</f>
        <v/>
      </c>
      <c r="E22" s="72" t="n"/>
      <c r="F22" s="72" t="n"/>
      <c r="G22" s="21" t="n"/>
      <c r="H22" s="21" t="n"/>
      <c r="I22" s="21" t="n"/>
      <c r="J22" s="432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</row>
    <row r="23" ht="18" customHeight="1">
      <c r="A23" s="17" t="inlineStr">
        <is>
          <t>AtrasoEntre 30 e 60</t>
        </is>
      </c>
      <c r="B23" s="17" t="inlineStr">
        <is>
          <t>Até 60</t>
        </is>
      </c>
      <c r="C23" s="17">
        <f>IFERROR(VLOOKUP($A23,$G:$J,3,0),0)</f>
        <v/>
      </c>
      <c r="D23" s="433">
        <f>IFERROR(VLOOKUP($A23,$G:$J,4,0),0)</f>
        <v/>
      </c>
      <c r="E23" s="72" t="n"/>
      <c r="F23" s="72" t="n"/>
      <c r="G23" s="21" t="n"/>
      <c r="H23" s="21" t="n"/>
      <c r="I23" s="21" t="n"/>
      <c r="J23" s="432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</row>
    <row r="24" ht="15.75" customHeight="1">
      <c r="A24" s="17" t="inlineStr">
        <is>
          <t>AtrasoEntre 60 e 90</t>
        </is>
      </c>
      <c r="B24" s="17" t="inlineStr">
        <is>
          <t>Até 90</t>
        </is>
      </c>
      <c r="C24" s="17">
        <f>IFERROR(VLOOKUP($A24,$G:$J,3,0),0)</f>
        <v/>
      </c>
      <c r="D24" s="433">
        <f>IFERROR(VLOOKUP($A24,$G:$J,4,0),0)</f>
        <v/>
      </c>
      <c r="E24" s="72" t="n"/>
      <c r="F24" s="72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</row>
    <row r="25" ht="15.75" customHeight="1">
      <c r="A25" s="17" t="inlineStr">
        <is>
          <t>AtrasoEntre 90 e 120</t>
        </is>
      </c>
      <c r="B25" s="17" t="inlineStr">
        <is>
          <t>Até 120</t>
        </is>
      </c>
      <c r="C25" s="17">
        <f>IFERROR(VLOOKUP($A25,$G:$J,3,0),0)</f>
        <v/>
      </c>
      <c r="D25" s="433">
        <f>IFERROR(VLOOKUP($A25,$G:$J,4,0),0)</f>
        <v/>
      </c>
      <c r="E25" s="72" t="n"/>
      <c r="F25" s="72" t="n"/>
      <c r="G25" s="21" t="n"/>
      <c r="H25" s="21" t="n"/>
      <c r="I25" s="21" t="n"/>
      <c r="J25" s="432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</row>
    <row r="26" ht="15.75" customHeight="1">
      <c r="A26" s="17" t="inlineStr">
        <is>
          <t>AtrasoEntre 120 e 150</t>
        </is>
      </c>
      <c r="B26" s="17" t="inlineStr">
        <is>
          <t>Até 180</t>
        </is>
      </c>
      <c r="C26" s="17">
        <f>IFERROR(VLOOKUP($A26,$G:$J,3,0),0)+IFERROR(VLOOKUP($A27,$G:$J,3,0),0)</f>
        <v/>
      </c>
      <c r="D26" s="433">
        <f>IFERROR(VLOOKUP($A26,$G:$J,4,0),0)+IFERROR(VLOOKUP($A27,$G:$J,4,0),0)</f>
        <v/>
      </c>
      <c r="E26" s="72" t="n"/>
      <c r="F26" s="72" t="n"/>
      <c r="G26" s="21" t="n"/>
      <c r="H26" s="21" t="n"/>
      <c r="I26" s="21" t="n"/>
      <c r="J26" s="432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</row>
    <row r="27" ht="15.75" customHeight="1">
      <c r="A27" s="17" t="inlineStr">
        <is>
          <t>AtrasoEntre 150 e 180</t>
        </is>
      </c>
      <c r="B27" s="17" t="inlineStr">
        <is>
          <t>Maior que 180</t>
        </is>
      </c>
      <c r="C27" s="17">
        <f>IFERROR(VLOOKUP($B27,$G:$J,3,0),0)+IFERROR(VLOOKUP($A27,$G:$J,3,0),0)</f>
        <v/>
      </c>
      <c r="D27" s="433">
        <f>IFERROR(VLOOKUP($B28,$G:$J,4,0),0)+IFERROR(VLOOKUP($A28,$G:$J,4,0),0)</f>
        <v/>
      </c>
      <c r="E27" s="72" t="n"/>
      <c r="F27" s="72" t="n"/>
      <c r="G27" s="21" t="n"/>
      <c r="H27" s="21" t="n"/>
      <c r="I27" s="21" t="n"/>
      <c r="J27" s="432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</row>
    <row r="28" ht="15.75" customHeight="1">
      <c r="A28" s="18" t="inlineStr">
        <is>
          <t>AtrasoSuperior a 360</t>
        </is>
      </c>
      <c r="B28" s="17" t="inlineStr">
        <is>
          <t>AtrasoEntre 180 e 360</t>
        </is>
      </c>
      <c r="C28" s="17" t="n"/>
      <c r="D28" s="433" t="n"/>
      <c r="E28" s="72" t="n"/>
      <c r="F28" s="72" t="n"/>
      <c r="G28" s="21" t="n"/>
      <c r="H28" s="21" t="n"/>
      <c r="I28" s="21" t="n"/>
      <c r="J28" s="432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</row>
    <row r="29" ht="15.75" customHeight="1">
      <c r="A29" s="17" t="n"/>
      <c r="B29" s="17" t="inlineStr">
        <is>
          <t>Total recebido em Atraso</t>
        </is>
      </c>
      <c r="C29" s="17" t="n"/>
      <c r="D29" s="433">
        <f>SUM(D20:D28)</f>
        <v/>
      </c>
      <c r="E29" s="72" t="n"/>
      <c r="F29" s="72" t="n"/>
      <c r="G29" s="21" t="n"/>
      <c r="H29" s="21" t="n"/>
      <c r="I29" s="21" t="n"/>
      <c r="J29" s="432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</row>
    <row r="30" ht="15" customHeight="1">
      <c r="E30" s="72" t="n"/>
      <c r="F30" s="72" t="n"/>
      <c r="G30" s="21" t="n"/>
      <c r="H30" s="21" t="n"/>
      <c r="I30" s="21" t="n"/>
      <c r="J30" s="432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</row>
    <row r="31" ht="15" customHeight="1">
      <c r="E31" s="72" t="n"/>
      <c r="F31" s="72" t="n"/>
      <c r="G31" s="21" t="n"/>
      <c r="H31" s="21" t="n"/>
      <c r="I31" s="21" t="n"/>
      <c r="J31" s="432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</row>
    <row r="32" ht="15" customHeight="1">
      <c r="E32" s="72" t="n"/>
      <c r="F32" s="72" t="n"/>
      <c r="G32" s="21" t="n"/>
      <c r="H32" s="21" t="n"/>
      <c r="I32" s="21" t="n"/>
      <c r="J32" s="432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</row>
    <row r="33" ht="15" customHeight="1">
      <c r="E33" s="72" t="n"/>
      <c r="F33" s="72" t="n"/>
      <c r="G33" s="21" t="n"/>
      <c r="H33" s="21" t="n"/>
      <c r="I33" s="21" t="n"/>
      <c r="J33" s="432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</row>
    <row r="34" ht="15" customHeight="1">
      <c r="E34" s="72" t="n"/>
      <c r="F34" s="72" t="n"/>
      <c r="G34" s="21" t="n"/>
      <c r="H34" s="21" t="n"/>
      <c r="I34" s="21" t="n"/>
      <c r="J34" s="432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</row>
    <row r="35" ht="15.75" customHeight="1">
      <c r="A35" s="17" t="n"/>
      <c r="B35" s="17" t="inlineStr">
        <is>
          <t>Total Recebido (1+2+3):</t>
        </is>
      </c>
      <c r="C35" s="17" t="n"/>
      <c r="D35" s="433">
        <f>D5+D17+D29</f>
        <v/>
      </c>
      <c r="E35" s="72" t="n"/>
      <c r="F35" s="72" t="n"/>
      <c r="G35" s="21" t="n"/>
      <c r="H35" s="21" t="n"/>
      <c r="I35" s="21" t="n"/>
      <c r="J35" s="432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</row>
    <row r="36" ht="16.5" customHeight="1">
      <c r="A36" s="17" t="n"/>
      <c r="B36" s="17" t="inlineStr">
        <is>
          <t>Parcelas antecipadas</t>
        </is>
      </c>
      <c r="C36" s="17" t="n"/>
      <c r="D36" s="312">
        <f>D17/D35</f>
        <v/>
      </c>
      <c r="E36" s="72" t="n"/>
      <c r="F36" s="72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</row>
    <row r="37" ht="21" customHeight="1">
      <c r="A37" s="17" t="n"/>
      <c r="B37" s="17" t="inlineStr">
        <is>
          <t>Parcelas em atraso</t>
        </is>
      </c>
      <c r="C37" s="17" t="n"/>
      <c r="D37" s="312">
        <f>D29/D35</f>
        <v/>
      </c>
      <c r="E37" s="72" t="n"/>
      <c r="F37" s="72" t="n"/>
      <c r="G37" s="21" t="n"/>
      <c r="H37" s="21" t="n"/>
      <c r="I37" s="21" t="n"/>
      <c r="J37" s="432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</row>
    <row r="38" ht="15.75" customHeight="1">
      <c r="A38" s="17" t="n"/>
      <c r="B38" s="17" t="inlineStr">
        <is>
          <t>Parcelas adimplentes (em dia)</t>
        </is>
      </c>
      <c r="C38" s="17" t="n"/>
      <c r="D38" s="312">
        <f>D5/D35</f>
        <v/>
      </c>
      <c r="E38" s="72" t="n"/>
      <c r="F38" s="72" t="n"/>
      <c r="G38" s="21" t="n"/>
      <c r="H38" s="21" t="n"/>
      <c r="I38" s="21" t="n"/>
      <c r="J38" s="432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</row>
    <row r="39" ht="15.75" customHeight="1">
      <c r="A39" s="17" t="n"/>
      <c r="B39" s="17" t="inlineStr">
        <is>
          <t>2. Saldo devedor (trazido a valor presente pela taxa da Cessão)</t>
        </is>
      </c>
      <c r="C39" s="17" t="n"/>
      <c r="D39" s="433" t="n"/>
      <c r="E39" s="72" t="n"/>
      <c r="F39" s="72" t="n"/>
      <c r="G39" s="21" t="n"/>
      <c r="H39" s="21" t="n"/>
      <c r="I39" s="21" t="n"/>
      <c r="J39" s="432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</row>
    <row r="40" ht="15.75" customHeight="1">
      <c r="A40" s="17" t="n"/>
      <c r="B40" s="17" t="n"/>
      <c r="C40" s="17" t="n"/>
      <c r="D40" s="433" t="n"/>
      <c r="E40" s="72" t="n"/>
      <c r="F40" s="72" t="n"/>
      <c r="G40" s="21" t="n"/>
      <c r="H40" s="21" t="n"/>
      <c r="I40" s="21" t="n"/>
      <c r="J40" s="432" t="n"/>
      <c r="K40" s="21" t="n"/>
      <c r="L40" s="21" t="n"/>
      <c r="M40" s="21" t="n"/>
      <c r="N40" s="21" t="n"/>
      <c r="O40" s="21" t="n"/>
      <c r="P40" s="21" t="n"/>
      <c r="Q40" s="21" t="n"/>
      <c r="R40" s="21" t="n"/>
      <c r="S40" s="21" t="n"/>
    </row>
    <row r="41" ht="22.5" customHeight="1">
      <c r="A41" s="17" t="inlineStr">
        <is>
          <t>SALDO_DEVEDOEm dia</t>
        </is>
      </c>
      <c r="B41" s="17" t="inlineStr">
        <is>
          <t>Em Dia</t>
        </is>
      </c>
      <c r="C41" s="17">
        <f>IFERROR(VLOOKUP($A41,$G:$J,3,0),0)</f>
        <v/>
      </c>
      <c r="D41" s="433">
        <f>IFERROR(VLOOKUP($A41,$G:$J,4,0),0)</f>
        <v/>
      </c>
      <c r="E41" s="72" t="n"/>
      <c r="F41" s="72" t="n"/>
      <c r="G41" s="21" t="n"/>
      <c r="H41" s="21" t="n"/>
      <c r="I41" s="21" t="n"/>
      <c r="J41" s="432" t="n"/>
      <c r="K41" s="21" t="n"/>
      <c r="L41" s="21" t="n"/>
      <c r="M41" s="21" t="n"/>
      <c r="N41" s="21" t="n"/>
      <c r="O41" s="21" t="n"/>
      <c r="P41" s="21" t="n"/>
      <c r="Q41" s="21" t="n"/>
      <c r="R41" s="21" t="n"/>
      <c r="S41" s="21" t="n"/>
    </row>
    <row r="42" ht="12" customHeight="1">
      <c r="A42" s="17" t="inlineStr">
        <is>
          <t>SALDO_DEVEDOAté 15</t>
        </is>
      </c>
      <c r="B42" s="17" t="inlineStr">
        <is>
          <t xml:space="preserve">Até 15 </t>
        </is>
      </c>
      <c r="C42" s="17">
        <f>IFERROR(VLOOKUP($A42,$G:$J,3,0),0)</f>
        <v/>
      </c>
      <c r="D42" s="433">
        <f>IFERROR(VLOOKUP($A42,$G:$J,4,0),0)</f>
        <v/>
      </c>
      <c r="E42" s="72" t="n"/>
      <c r="F42" s="72" t="n"/>
      <c r="G42" s="21" t="n"/>
      <c r="H42" s="21" t="n"/>
      <c r="I42" s="21" t="n"/>
      <c r="J42" s="432" t="n"/>
      <c r="K42" s="21" t="n"/>
      <c r="L42" s="21" t="n"/>
      <c r="M42" s="21" t="n"/>
      <c r="N42" s="21" t="n"/>
      <c r="O42" s="21" t="n"/>
      <c r="P42" s="21" t="n"/>
      <c r="Q42" s="21" t="n"/>
      <c r="R42" s="21" t="n"/>
      <c r="S42" s="21" t="n"/>
    </row>
    <row r="43" ht="18.75" customHeight="1">
      <c r="A43" s="17" t="inlineStr">
        <is>
          <t>SALDO_DEVEDOEntre 15 e 30</t>
        </is>
      </c>
      <c r="B43" s="17" t="inlineStr">
        <is>
          <t>Entre 15 e 30</t>
        </is>
      </c>
      <c r="C43" s="17">
        <f>IFERROR(VLOOKUP($A43,$G:$J,3,0),0)</f>
        <v/>
      </c>
      <c r="D43" s="433">
        <f>IFERROR(VLOOKUP($A43,$G:$J,4,0),0)</f>
        <v/>
      </c>
      <c r="E43" s="72" t="n"/>
      <c r="F43" s="72" t="n"/>
      <c r="G43" s="21" t="n"/>
      <c r="H43" s="21" t="n"/>
      <c r="I43" s="21" t="n"/>
      <c r="J43" s="432" t="n"/>
      <c r="K43" s="21" t="n"/>
      <c r="L43" s="21" t="n"/>
      <c r="M43" s="21" t="n"/>
      <c r="N43" s="21" t="n"/>
      <c r="O43" s="21" t="n"/>
      <c r="P43" s="21" t="n"/>
      <c r="Q43" s="21" t="n"/>
      <c r="R43" s="21" t="n"/>
      <c r="S43" s="21" t="n"/>
    </row>
    <row r="44" ht="15.75" customHeight="1">
      <c r="A44" s="17" t="inlineStr">
        <is>
          <t>SALDO_DEVEDOEntre 30 e 60</t>
        </is>
      </c>
      <c r="B44" s="17" t="inlineStr">
        <is>
          <t>Entre 30 e 60</t>
        </is>
      </c>
      <c r="C44" s="17">
        <f>IFERROR(VLOOKUP($A44,$G:$J,3,0),0)</f>
        <v/>
      </c>
      <c r="D44" s="433">
        <f>IFERROR(VLOOKUP($A44,$G:$J,4,0),0)</f>
        <v/>
      </c>
      <c r="E44" s="72" t="n"/>
      <c r="F44" s="72" t="n"/>
      <c r="G44" s="21" t="n"/>
      <c r="H44" s="21" t="n"/>
      <c r="I44" s="21" t="n"/>
      <c r="J44" s="432" t="n"/>
      <c r="K44" s="21" t="n"/>
      <c r="L44" s="21" t="n"/>
      <c r="M44" s="21" t="n"/>
      <c r="N44" s="21" t="n"/>
      <c r="O44" s="21" t="n"/>
      <c r="P44" s="21" t="n"/>
      <c r="Q44" s="21" t="n"/>
      <c r="R44" s="21" t="n"/>
      <c r="S44" s="21" t="n"/>
    </row>
    <row r="45" ht="15.75" customHeight="1">
      <c r="A45" s="17" t="inlineStr">
        <is>
          <t>SALDO_DEVEDOEntre 60 e 90</t>
        </is>
      </c>
      <c r="B45" s="17" t="inlineStr">
        <is>
          <t>Entre 60 e 90</t>
        </is>
      </c>
      <c r="C45" s="17">
        <f>IFERROR(VLOOKUP($A45,$G:$J,3,0),0)</f>
        <v/>
      </c>
      <c r="D45" s="433">
        <f>IFERROR(VLOOKUP($A45,$G:$J,4,0),0)</f>
        <v/>
      </c>
      <c r="E45" s="72" t="n"/>
      <c r="F45" s="72" t="n"/>
      <c r="G45" s="21" t="n"/>
      <c r="H45" s="21" t="n"/>
      <c r="I45" s="21" t="n"/>
      <c r="J45" s="432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</row>
    <row r="46" ht="15.75" customHeight="1">
      <c r="A46" s="17" t="inlineStr">
        <is>
          <t>SALDO_DEVEDOEntre 90 e 120</t>
        </is>
      </c>
      <c r="B46" s="17" t="inlineStr">
        <is>
          <t>Entre 90 e 120</t>
        </is>
      </c>
      <c r="C46" s="17">
        <f>IFERROR(VLOOKUP($A46,$G:$J,3,0),0)</f>
        <v/>
      </c>
      <c r="D46" s="433">
        <f>IFERROR(VLOOKUP($A46,$G:$J,4,0),0)</f>
        <v/>
      </c>
      <c r="E46" s="72" t="n"/>
      <c r="F46" s="72" t="n"/>
      <c r="G46" s="21" t="n"/>
      <c r="H46" s="21" t="n"/>
      <c r="I46" s="21" t="n"/>
      <c r="J46" s="432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</row>
    <row r="47" ht="15.75" customHeight="1">
      <c r="A47" s="17" t="inlineStr">
        <is>
          <t>SALDO_DEVEDOEntre 120 e 150</t>
        </is>
      </c>
      <c r="B47" s="17" t="inlineStr">
        <is>
          <t>Entre 120 e 150</t>
        </is>
      </c>
      <c r="C47" s="17">
        <f>IFERROR(VLOOKUP($A47,$G:$J,3,0),0)</f>
        <v/>
      </c>
      <c r="D47" s="433">
        <f>IFERROR(VLOOKUP($A47,$G:$J,4,0),0)</f>
        <v/>
      </c>
      <c r="E47" s="72" t="n"/>
      <c r="F47" s="72" t="n"/>
      <c r="G47" s="21" t="n"/>
      <c r="H47" s="21" t="n"/>
      <c r="I47" s="21" t="n"/>
      <c r="J47" s="432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</row>
    <row r="48" ht="15.75" customHeight="1">
      <c r="A48" s="17" t="inlineStr">
        <is>
          <t>SALDO_DEVEDOEntre 150 e 180</t>
        </is>
      </c>
      <c r="B48" s="17" t="inlineStr">
        <is>
          <t>Entre 150 e 180</t>
        </is>
      </c>
      <c r="C48" s="17">
        <f>IFERROR(VLOOKUP($A48,$G:$J,3,0),0)</f>
        <v/>
      </c>
      <c r="D48" s="433">
        <f>IFERROR(VLOOKUP($A48,$G:$J,4,0),0)</f>
        <v/>
      </c>
      <c r="E48" s="72" t="n"/>
      <c r="F48" s="72" t="n"/>
      <c r="G48" s="21" t="n"/>
      <c r="H48" s="21" t="n"/>
      <c r="I48" s="21" t="n"/>
      <c r="J48" s="432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</row>
    <row r="49" ht="15.75" customHeight="1">
      <c r="A49" s="18" t="inlineStr">
        <is>
          <t>SALDO_DEVEDOSuperior a 360</t>
        </is>
      </c>
      <c r="B49" s="18" t="inlineStr">
        <is>
          <t>SALDO_DEVEDOSuperior a 360</t>
        </is>
      </c>
      <c r="C49" s="17">
        <f>IFERROR(VLOOKUP(#REF!,$G:$J,3,0),0)+IFERROR(VLOOKUP($A49,$G:$J,3,0),0)</f>
        <v/>
      </c>
      <c r="D49" s="433">
        <f>IFERROR(VLOOKUP($A49,$G:$J,4,0),0)</f>
        <v/>
      </c>
      <c r="E49" s="72" t="n"/>
      <c r="F49" s="72" t="n"/>
      <c r="G49" s="21" t="n"/>
      <c r="H49" s="21" t="n"/>
      <c r="I49" s="21" t="n"/>
      <c r="J49" s="432" t="n"/>
      <c r="K49" s="21" t="n"/>
      <c r="L49" s="21" t="n"/>
      <c r="M49" s="21" t="n"/>
      <c r="N49" s="21" t="n"/>
      <c r="O49" s="21" t="n"/>
      <c r="P49" s="21" t="n"/>
      <c r="Q49" s="21" t="n"/>
      <c r="R49" s="21" t="n"/>
      <c r="S49" s="21" t="n"/>
    </row>
    <row r="50" ht="15.75" customHeight="1">
      <c r="A50" s="17" t="n"/>
      <c r="B50" s="17" t="inlineStr">
        <is>
          <t>Saldo devedor total:</t>
        </is>
      </c>
      <c r="C50" s="17">
        <f>SUM(C41:C49)</f>
        <v/>
      </c>
      <c r="D50" s="433">
        <f>SUM(D41:D49)</f>
        <v/>
      </c>
      <c r="E50" s="72" t="n"/>
      <c r="F50" s="72" t="n"/>
      <c r="G50" s="21" t="n"/>
      <c r="H50" s="21" t="n"/>
      <c r="I50" s="21" t="n"/>
      <c r="J50" s="432" t="n"/>
      <c r="K50" s="21" t="n"/>
      <c r="L50" s="21" t="n"/>
      <c r="M50" s="21" t="n"/>
      <c r="N50" s="21" t="n"/>
      <c r="O50" s="21" t="n"/>
      <c r="P50" s="21" t="n"/>
      <c r="Q50" s="21" t="n"/>
      <c r="R50" s="21" t="n"/>
      <c r="S50" s="21" t="n"/>
    </row>
    <row r="51" ht="15.75" customHeight="1">
      <c r="A51" s="17" t="n"/>
      <c r="B51" s="17" t="n"/>
      <c r="C51" s="17" t="n"/>
      <c r="D51" s="433" t="n"/>
      <c r="E51" s="72" t="n"/>
      <c r="F51" s="72" t="n"/>
      <c r="G51" s="21" t="n"/>
      <c r="H51" s="21" t="n"/>
      <c r="I51" s="21" t="n"/>
      <c r="J51" s="432" t="n"/>
      <c r="K51" s="21" t="n"/>
      <c r="L51" s="21" t="n"/>
      <c r="M51" s="21" t="n"/>
      <c r="N51" s="21" t="n"/>
      <c r="O51" s="21" t="n"/>
      <c r="P51" s="21" t="n"/>
      <c r="Q51" s="21" t="n"/>
      <c r="R51" s="21" t="n"/>
      <c r="S51" s="21" t="n"/>
    </row>
    <row r="52" ht="15.75" customHeight="1">
      <c r="A52" s="17" t="n"/>
      <c r="B52" s="17" t="n"/>
      <c r="C52" s="17" t="n"/>
      <c r="D52" s="433" t="n"/>
      <c r="E52" s="72" t="n"/>
      <c r="F52" s="72" t="n"/>
      <c r="G52" s="21" t="n"/>
      <c r="H52" s="21" t="n"/>
      <c r="I52" s="21" t="n"/>
      <c r="J52" s="21" t="n"/>
      <c r="K52" s="21" t="n"/>
      <c r="L52" s="21" t="n"/>
      <c r="M52" s="21" t="n"/>
      <c r="N52" s="21" t="n"/>
      <c r="O52" s="21" t="n"/>
      <c r="P52" s="21" t="n"/>
      <c r="Q52" s="21" t="n"/>
      <c r="R52" s="21" t="n"/>
      <c r="S52" s="21" t="n"/>
    </row>
    <row r="53" ht="15.75" customHeight="1">
      <c r="A53" s="17" t="n"/>
      <c r="B53" s="17" t="n"/>
      <c r="C53" s="17" t="n"/>
      <c r="D53" s="433" t="n"/>
      <c r="E53" s="72" t="n"/>
      <c r="F53" s="72" t="n"/>
      <c r="G53" s="21" t="n"/>
      <c r="H53" s="21" t="n"/>
      <c r="I53" s="21" t="n"/>
      <c r="J53" s="21" t="n"/>
      <c r="K53" s="21" t="n"/>
      <c r="L53" s="21" t="n"/>
      <c r="M53" s="21" t="n"/>
      <c r="N53" s="21" t="n"/>
      <c r="O53" s="21" t="n"/>
      <c r="P53" s="21" t="n"/>
      <c r="Q53" s="21" t="n"/>
      <c r="R53" s="21" t="n"/>
      <c r="S53" s="21" t="n"/>
    </row>
    <row r="54" ht="15.75" customHeight="1">
      <c r="A54" s="17" t="n"/>
      <c r="B54" s="17" t="n"/>
      <c r="C54" s="17" t="n"/>
      <c r="D54" s="433" t="n"/>
      <c r="E54" s="72" t="n"/>
      <c r="F54" s="72" t="n"/>
      <c r="G54" s="21" t="n"/>
      <c r="H54" s="21" t="n"/>
      <c r="I54" s="21" t="n"/>
      <c r="J54" s="21" t="n"/>
      <c r="K54" s="21" t="n"/>
      <c r="L54" s="21" t="n"/>
      <c r="M54" s="21" t="n"/>
      <c r="N54" s="21" t="n"/>
      <c r="O54" s="21" t="n"/>
      <c r="P54" s="21" t="n"/>
      <c r="Q54" s="21" t="n"/>
      <c r="R54" s="21" t="n"/>
      <c r="S54" s="21" t="n"/>
    </row>
    <row r="55" ht="15.75" customHeight="1">
      <c r="A55" s="17" t="n"/>
      <c r="B55" s="17" t="n"/>
      <c r="C55" s="17" t="n"/>
      <c r="D55" s="433" t="n"/>
      <c r="E55" s="72" t="n"/>
      <c r="F55" s="72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</row>
    <row r="56" ht="15.75" customHeight="1">
      <c r="A56" s="17" t="n"/>
      <c r="B56" s="17" t="inlineStr">
        <is>
          <t>3. Inadimplência da Carteira (em dias)</t>
        </is>
      </c>
      <c r="C56" s="17" t="n"/>
      <c r="D56" s="433" t="n"/>
      <c r="E56" s="72" t="n"/>
      <c r="F56" s="72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</row>
    <row r="57" ht="15.75" customHeight="1">
      <c r="A57" s="21" t="inlineStr">
        <is>
          <t>InapimplenciaEm Dia</t>
        </is>
      </c>
      <c r="B57" s="17" t="n"/>
      <c r="C57" s="17" t="n"/>
      <c r="D57" s="433" t="n"/>
      <c r="E57" s="72" t="n"/>
      <c r="F57" s="72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</row>
    <row r="58" ht="15.75" customHeight="1">
      <c r="A58" s="17" t="inlineStr">
        <is>
          <t>InapimplenciaAté 15</t>
        </is>
      </c>
      <c r="B58" s="17" t="n"/>
      <c r="C58" s="17" t="n"/>
      <c r="D58" s="433" t="n"/>
      <c r="E58" s="72" t="n"/>
      <c r="F58" s="72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</row>
    <row r="59" ht="15.75" customHeight="1">
      <c r="A59" s="17" t="inlineStr">
        <is>
          <t>InapimplenciaEntre 15 e 30</t>
        </is>
      </c>
      <c r="B59" s="17" t="inlineStr">
        <is>
          <t>Até 30</t>
        </is>
      </c>
      <c r="C59" s="17">
        <f>IFERROR(VLOOKUP($A59,$G:$J,3,0),0)+IFERROR(VLOOKUP($A58,$G:$J,3,0),0)+IFERROR(VLOOKUP($A57,$G:$J,3,0),0)</f>
        <v/>
      </c>
      <c r="D59" s="433">
        <f>IFERROR(VLOOKUP($A59,$G:$J,4,0),0)+IFERROR(VLOOKUP($A58,$G:$J,4,0),0)+IFERROR(VLOOKUP($A57,$G:$J,4,0),0)</f>
        <v/>
      </c>
      <c r="E59" s="72" t="n"/>
      <c r="F59" s="72" t="n"/>
      <c r="G59" s="21" t="n"/>
      <c r="H59" s="21" t="n"/>
      <c r="I59" s="21" t="n"/>
      <c r="J59" s="21" t="n"/>
      <c r="K59" s="21" t="n"/>
      <c r="L59" s="21" t="n"/>
      <c r="M59" s="21" t="n"/>
      <c r="N59" s="21" t="n"/>
      <c r="O59" s="21" t="n"/>
      <c r="P59" s="21" t="n"/>
      <c r="Q59" s="21" t="n"/>
      <c r="R59" s="21" t="n"/>
      <c r="S59" s="21" t="n"/>
    </row>
    <row r="60" ht="15.75" customHeight="1">
      <c r="A60" s="17" t="inlineStr">
        <is>
          <t>InapimplenciaEntre 30 e 60</t>
        </is>
      </c>
      <c r="B60" s="17" t="inlineStr">
        <is>
          <t>Até 60</t>
        </is>
      </c>
      <c r="C60" s="17">
        <f>IFERROR(VLOOKUP($A60,$G:$J,3,0),0)</f>
        <v/>
      </c>
      <c r="D60" s="433">
        <f>IFERROR(VLOOKUP($A60,$G:$J,4,0),0)</f>
        <v/>
      </c>
      <c r="E60" s="72" t="n"/>
      <c r="F60" s="72" t="n"/>
      <c r="G60" s="21" t="n"/>
      <c r="H60" s="21" t="n"/>
      <c r="I60" s="21" t="n"/>
      <c r="J60" s="21" t="n"/>
      <c r="K60" s="21" t="n"/>
      <c r="L60" s="21" t="n"/>
      <c r="M60" s="21" t="n"/>
      <c r="N60" s="21" t="n"/>
      <c r="O60" s="21" t="n"/>
      <c r="P60" s="21" t="n"/>
      <c r="Q60" s="21" t="n"/>
      <c r="R60" s="21" t="n"/>
      <c r="S60" s="21" t="n"/>
    </row>
    <row r="61" ht="15.75" customHeight="1">
      <c r="A61" s="17" t="inlineStr">
        <is>
          <t>InapimplenciaEntre 60 e 90</t>
        </is>
      </c>
      <c r="B61" s="17" t="inlineStr">
        <is>
          <t>Até 90</t>
        </is>
      </c>
      <c r="C61" s="17">
        <f>IFERROR(VLOOKUP($A61,$G:$J,3,0),0)</f>
        <v/>
      </c>
      <c r="D61" s="433">
        <f>IFERROR(VLOOKUP($A61,$G:$J,4,0),0)</f>
        <v/>
      </c>
      <c r="E61" s="72" t="n"/>
      <c r="F61" s="72" t="n"/>
      <c r="G61" s="21" t="n"/>
      <c r="H61" s="21" t="n"/>
      <c r="I61" s="21" t="n"/>
      <c r="J61" s="21" t="n"/>
      <c r="K61" s="21" t="n"/>
      <c r="L61" s="21" t="n"/>
      <c r="M61" s="21" t="n"/>
      <c r="N61" s="21" t="n"/>
      <c r="O61" s="21" t="n"/>
      <c r="P61" s="21" t="n"/>
      <c r="Q61" s="21" t="n"/>
      <c r="R61" s="21" t="n"/>
      <c r="S61" s="21" t="n"/>
    </row>
    <row r="62" ht="15.75" customHeight="1">
      <c r="A62" s="17" t="inlineStr">
        <is>
          <t>InapimplenciaEntre 90 e 120</t>
        </is>
      </c>
      <c r="B62" s="17" t="inlineStr">
        <is>
          <t>Até 120</t>
        </is>
      </c>
      <c r="C62" s="17">
        <f>IFERROR(VLOOKUP($A62,$G:$J,3,0),0)</f>
        <v/>
      </c>
      <c r="D62" s="433">
        <f>IFERROR(VLOOKUP($A62,$G:$J,4,0),0)</f>
        <v/>
      </c>
      <c r="E62" s="72" t="n"/>
      <c r="F62" s="72" t="n"/>
      <c r="G62" s="21" t="n"/>
      <c r="H62" s="21" t="n"/>
      <c r="I62" s="21" t="n"/>
      <c r="J62" s="21" t="n"/>
      <c r="K62" s="21" t="n"/>
      <c r="L62" s="21" t="n"/>
      <c r="M62" s="21" t="n"/>
      <c r="N62" s="21" t="n"/>
      <c r="O62" s="21" t="n"/>
      <c r="P62" s="21" t="n"/>
      <c r="Q62" s="21" t="n"/>
      <c r="R62" s="21" t="n"/>
      <c r="S62" s="21" t="n"/>
    </row>
    <row r="63" ht="15.75" customHeight="1">
      <c r="A63" s="17" t="inlineStr">
        <is>
          <t>InapimplenciaEntre 120 e 150</t>
        </is>
      </c>
      <c r="B63" s="17" t="inlineStr">
        <is>
          <t>Até 180</t>
        </is>
      </c>
      <c r="C63" s="17">
        <f>IFERROR(VLOOKUP($A63,$G:$J,3,0),0)+IFERROR(VLOOKUP($A64,$G:$J,3,0),0)</f>
        <v/>
      </c>
      <c r="D63" s="433">
        <f>IFERROR(VLOOKUP($A63,$G:$J,4,0),0)+IFERROR(VLOOKUP($A64,$G:$J,4,0),0)</f>
        <v/>
      </c>
      <c r="E63" s="72" t="n"/>
      <c r="F63" s="72" t="n"/>
      <c r="G63" s="21" t="n"/>
      <c r="H63" s="21" t="n"/>
      <c r="I63" s="21" t="n"/>
      <c r="J63" s="21" t="n"/>
      <c r="K63" s="21" t="n"/>
      <c r="L63" s="21" t="n"/>
      <c r="M63" s="21" t="n"/>
      <c r="N63" s="21" t="n"/>
      <c r="O63" s="21" t="n"/>
      <c r="P63" s="21" t="n"/>
      <c r="Q63" s="21" t="n"/>
      <c r="R63" s="21" t="n"/>
      <c r="S63" s="21" t="n"/>
    </row>
    <row r="64" ht="18.75" customHeight="1">
      <c r="A64" s="17" t="inlineStr">
        <is>
          <t>InapimplenciaEntre 150 e 180</t>
        </is>
      </c>
      <c r="B64" s="17" t="inlineStr">
        <is>
          <t>Superior a 180</t>
        </is>
      </c>
      <c r="C64" s="17">
        <f>IFERROR(VLOOKUP($A65,$G:$J,3,0),0)+IFERROR(VLOOKUP($A66,$G:$J,3,0),0)</f>
        <v/>
      </c>
      <c r="D64" s="433">
        <f>IFERROR(VLOOKUP(A65,$G:$J,4,0),0)+IFERROR(VLOOKUP($A66,$G:$J,4,0),0)</f>
        <v/>
      </c>
      <c r="E64" s="72" t="n"/>
      <c r="F64" s="72" t="n"/>
      <c r="G64" s="21" t="n"/>
      <c r="H64" s="21" t="n"/>
      <c r="I64" s="21" t="n"/>
      <c r="J64" s="21" t="n"/>
      <c r="K64" s="21" t="n"/>
      <c r="L64" s="21" t="n"/>
      <c r="M64" s="21" t="n"/>
      <c r="N64" s="21" t="n"/>
      <c r="O64" s="21" t="n"/>
      <c r="P64" s="21" t="n"/>
      <c r="Q64" s="21" t="n"/>
      <c r="R64" s="21" t="n"/>
      <c r="S64" s="21" t="n"/>
    </row>
    <row r="65" ht="18.75" customHeight="1">
      <c r="A65" s="18" t="inlineStr">
        <is>
          <t>InapimplenciaSuperior a 360</t>
        </is>
      </c>
      <c r="B65" s="17" t="n"/>
      <c r="C65" s="17" t="n"/>
      <c r="D65" s="433" t="n"/>
      <c r="E65" s="72" t="n"/>
      <c r="F65" s="72" t="n"/>
      <c r="G65" s="21" t="n"/>
      <c r="H65" s="21" t="n"/>
      <c r="I65" s="21" t="n"/>
      <c r="J65" s="21" t="n"/>
      <c r="K65" s="21" t="n"/>
      <c r="L65" s="21" t="n"/>
      <c r="M65" s="21" t="n"/>
      <c r="N65" s="21" t="n"/>
      <c r="O65" s="21" t="n"/>
      <c r="P65" s="21" t="n"/>
      <c r="Q65" s="21" t="n"/>
      <c r="R65" s="21" t="n"/>
      <c r="S65" s="21" t="n"/>
    </row>
    <row r="66" ht="18.75" customHeight="1">
      <c r="A66" s="18" t="inlineStr">
        <is>
          <t>InapimplenciaEntre 180 e 360</t>
        </is>
      </c>
      <c r="B66" s="17" t="inlineStr">
        <is>
          <t>Total em atraso :</t>
        </is>
      </c>
      <c r="C66" s="17">
        <f>SUM(C57:C65)</f>
        <v/>
      </c>
      <c r="D66" s="433">
        <f>SUM(D57:D65)</f>
        <v/>
      </c>
      <c r="E66" s="72" t="n"/>
      <c r="F66" s="72" t="n"/>
      <c r="G66" s="21" t="n"/>
      <c r="H66" s="21" t="n"/>
      <c r="I66" s="21" t="n"/>
      <c r="J66" s="21" t="n"/>
      <c r="K66" s="21" t="n"/>
      <c r="L66" s="21" t="n"/>
      <c r="M66" s="21" t="n"/>
      <c r="N66" s="21" t="n"/>
      <c r="O66" s="21" t="n"/>
      <c r="P66" s="21" t="n"/>
      <c r="Q66" s="21" t="n"/>
      <c r="R66" s="21" t="n"/>
      <c r="S66" s="21" t="n"/>
    </row>
    <row r="67" ht="18.75" customHeight="1">
      <c r="A67" s="17" t="n"/>
      <c r="B67" s="17" t="n"/>
      <c r="C67" s="17" t="n"/>
      <c r="D67" s="17" t="n"/>
      <c r="E67" s="72" t="n"/>
      <c r="F67" s="72" t="n"/>
      <c r="G67" s="21" t="n"/>
      <c r="H67" s="21" t="n"/>
      <c r="I67" s="21" t="n"/>
      <c r="J67" s="21" t="n"/>
      <c r="K67" s="21" t="n"/>
      <c r="L67" s="21" t="n"/>
      <c r="M67" s="21" t="n"/>
      <c r="N67" s="21" t="n"/>
      <c r="O67" s="21" t="n"/>
      <c r="P67" s="21" t="n"/>
      <c r="Q67" s="21" t="n"/>
      <c r="R67" s="21" t="n"/>
      <c r="S67" s="21" t="n"/>
    </row>
    <row r="68" ht="18.75" customHeight="1">
      <c r="A68" s="76" t="inlineStr">
        <is>
          <t>Histórico de Pagamentos (adicionar Mensalmente) ver com o Mate</t>
        </is>
      </c>
      <c r="B68" s="76" t="n"/>
      <c r="C68" s="17" t="n"/>
      <c r="D68" s="17" t="n"/>
      <c r="E68" s="72" t="n"/>
      <c r="F68" s="72" t="n"/>
      <c r="G68" s="21" t="n"/>
      <c r="H68" s="21" t="n"/>
      <c r="I68" s="21" t="n"/>
      <c r="J68" s="21" t="n"/>
      <c r="K68" s="21" t="n"/>
      <c r="L68" s="21" t="n"/>
      <c r="M68" s="21" t="n"/>
      <c r="N68" s="21" t="n"/>
      <c r="O68" s="21" t="n"/>
      <c r="P68" s="21" t="n"/>
      <c r="Q68" s="21" t="n"/>
      <c r="R68" s="21" t="n"/>
      <c r="S68" s="21" t="n"/>
    </row>
    <row r="69" ht="15" customHeight="1">
      <c r="E69" s="72" t="n"/>
      <c r="F69" s="72" t="n"/>
      <c r="G69" s="21" t="n"/>
      <c r="H69" s="21" t="n"/>
      <c r="I69" s="21" t="n"/>
      <c r="J69" s="21" t="n"/>
      <c r="K69" s="21" t="n"/>
      <c r="L69" s="21" t="n"/>
      <c r="M69" s="21" t="n"/>
      <c r="N69" s="21" t="n"/>
      <c r="O69" s="21" t="n"/>
      <c r="P69" s="21" t="n"/>
      <c r="Q69" s="21" t="n"/>
      <c r="R69" s="21" t="n"/>
      <c r="S69" s="21" t="n"/>
    </row>
    <row r="70" ht="15" customHeight="1">
      <c r="A70" s="313" t="n"/>
      <c r="B70" s="313" t="n"/>
      <c r="C70" s="313" t="n"/>
      <c r="D70" s="313" t="n"/>
      <c r="E70" s="76" t="n"/>
      <c r="F70" s="72" t="n"/>
      <c r="G70" s="21" t="n"/>
      <c r="H70" s="21" t="n"/>
      <c r="I70" s="21" t="n"/>
      <c r="J70" s="21" t="n"/>
      <c r="K70" s="21" t="n"/>
      <c r="L70" s="21" t="n"/>
      <c r="M70" s="21" t="n"/>
      <c r="N70" s="21" t="n"/>
      <c r="O70" s="21" t="n"/>
      <c r="P70" s="21" t="n"/>
      <c r="Q70" s="21" t="n"/>
      <c r="R70" s="21" t="n"/>
      <c r="S70" s="21" t="n"/>
    </row>
    <row r="71" ht="15" customHeight="1">
      <c r="A71" s="313" t="inlineStr">
        <is>
          <t>Parcelas antecipadas</t>
        </is>
      </c>
      <c r="B71" s="313" t="n"/>
      <c r="C71" s="313" t="n"/>
      <c r="E71" s="76" t="n"/>
      <c r="F71" s="315" t="n"/>
      <c r="G71" s="316" t="n"/>
      <c r="H71" s="316" t="n"/>
      <c r="I71" s="316" t="n"/>
      <c r="J71" s="316" t="n"/>
      <c r="K71" s="316" t="n"/>
      <c r="L71" s="316" t="n"/>
      <c r="M71" s="316" t="n"/>
      <c r="N71" s="316" t="n"/>
      <c r="O71" s="316" t="n"/>
      <c r="P71" s="316" t="n"/>
      <c r="Q71" s="316" t="n"/>
      <c r="R71" s="21" t="n"/>
      <c r="S71" s="21" t="n"/>
    </row>
    <row r="72" ht="15" customHeight="1">
      <c r="A72" s="313" t="inlineStr">
        <is>
          <t>Faixas (dias)</t>
        </is>
      </c>
      <c r="B72" s="313" t="inlineStr">
        <is>
          <t>Parcelas Qtde.</t>
        </is>
      </c>
      <c r="C72" s="313" t="inlineStr">
        <is>
          <t>Valor R$</t>
        </is>
      </c>
      <c r="E72" s="314" t="n"/>
      <c r="F72" s="12" t="n"/>
      <c r="I72" s="13" t="n"/>
      <c r="J72" s="13" t="n"/>
    </row>
    <row r="73" ht="15" customHeight="1">
      <c r="A73" s="313" t="inlineStr">
        <is>
          <t>Até 30</t>
        </is>
      </c>
      <c r="B73" s="313" t="n"/>
      <c r="C73" s="313" t="n"/>
      <c r="E73" s="314" t="n"/>
      <c r="F73" s="12" t="n"/>
      <c r="I73" s="13" t="n"/>
      <c r="J73" s="13" t="n"/>
    </row>
    <row r="74" ht="15" customHeight="1">
      <c r="A74" s="313" t="inlineStr">
        <is>
          <t>Até 60</t>
        </is>
      </c>
      <c r="B74" s="313" t="n"/>
      <c r="C74" s="313" t="n"/>
      <c r="E74" s="314" t="n"/>
      <c r="F74" s="305" t="n"/>
      <c r="G74" s="317" t="n"/>
      <c r="H74" s="317" t="n"/>
      <c r="I74" s="317" t="n"/>
      <c r="J74" s="317" t="n"/>
    </row>
    <row r="75" ht="15" customHeight="1">
      <c r="A75" s="313" t="inlineStr">
        <is>
          <t>Até 90</t>
        </is>
      </c>
      <c r="B75" s="313" t="n"/>
      <c r="C75" s="313" t="n"/>
      <c r="E75" s="314" t="n"/>
      <c r="F75" s="305" t="n"/>
      <c r="G75" s="305" t="n"/>
      <c r="H75" s="305" t="n"/>
      <c r="I75" s="306" t="n"/>
      <c r="J75" s="306" t="n"/>
    </row>
    <row r="76" ht="15" customHeight="1">
      <c r="A76" s="313" t="inlineStr">
        <is>
          <t>Até 120</t>
        </is>
      </c>
      <c r="B76" s="313" t="n"/>
      <c r="C76" s="313" t="n"/>
      <c r="E76" s="314" t="n"/>
      <c r="F76" s="305" t="n"/>
      <c r="G76" s="305" t="n"/>
      <c r="H76" s="305" t="n"/>
      <c r="I76" s="306" t="n"/>
      <c r="J76" s="306" t="n"/>
    </row>
    <row r="77" ht="15" customHeight="1">
      <c r="A77" s="313" t="inlineStr">
        <is>
          <t>Até 180</t>
        </is>
      </c>
      <c r="B77" s="313" t="n"/>
      <c r="C77" s="313" t="n"/>
      <c r="E77" s="314" t="n"/>
      <c r="F77" s="305" t="n"/>
      <c r="G77" s="305" t="n"/>
      <c r="H77" s="305" t="n"/>
      <c r="I77" s="306" t="n"/>
      <c r="J77" s="306" t="n"/>
    </row>
    <row r="78" ht="15" customHeight="1">
      <c r="A78" s="313" t="inlineStr">
        <is>
          <t>Maior que 180</t>
        </is>
      </c>
      <c r="B78" s="313" t="n"/>
      <c r="C78" s="313" t="n"/>
      <c r="E78" s="314" t="n"/>
      <c r="F78" s="305" t="n"/>
      <c r="G78" s="305" t="n"/>
      <c r="H78" s="305" t="n"/>
      <c r="I78" s="306" t="n"/>
      <c r="J78" s="306" t="n"/>
    </row>
    <row r="79" ht="15" customHeight="1">
      <c r="A79" s="313" t="inlineStr">
        <is>
          <t>Total</t>
        </is>
      </c>
      <c r="B79" s="313" t="n"/>
      <c r="C79" s="313" t="n"/>
      <c r="E79" s="314" t="n"/>
      <c r="F79" s="305" t="n"/>
      <c r="G79" s="305" t="n"/>
      <c r="H79" s="305" t="n"/>
      <c r="I79" s="306" t="n"/>
      <c r="J79" s="306" t="n"/>
    </row>
    <row r="80" ht="15" customHeight="1">
      <c r="A80" s="313" t="n"/>
      <c r="B80" s="313" t="n"/>
      <c r="C80" s="313" t="n"/>
      <c r="E80" s="314" t="n"/>
      <c r="F80" s="12" t="n"/>
      <c r="G80" s="305" t="n"/>
      <c r="H80" s="305" t="n"/>
      <c r="I80" s="306" t="n"/>
      <c r="J80" s="306" t="n"/>
    </row>
    <row r="81" ht="15" customHeight="1">
      <c r="A81" s="313" t="inlineStr">
        <is>
          <t>Recebimento RegularRecebimento Regular</t>
        </is>
      </c>
      <c r="B81" s="313" t="n"/>
      <c r="C81" s="313" t="n"/>
      <c r="E81" s="314" t="n"/>
      <c r="F81" s="12" t="n"/>
      <c r="G81" s="305" t="n"/>
      <c r="H81" s="305" t="n"/>
      <c r="I81" s="306" t="n"/>
      <c r="J81" s="306" t="n"/>
    </row>
    <row r="82" ht="15" customHeight="1">
      <c r="A82" s="313" t="n"/>
      <c r="B82" s="313" t="n"/>
      <c r="C82" s="313" t="n"/>
      <c r="E82" s="314" t="n"/>
      <c r="F82" s="12" t="n"/>
      <c r="G82" s="305" t="n"/>
      <c r="H82" s="305" t="n"/>
      <c r="I82" s="306" t="n"/>
      <c r="J82" s="306" t="n"/>
    </row>
    <row r="83" ht="15" customHeight="1">
      <c r="A83" s="313" t="inlineStr">
        <is>
          <t>Parcelas em atraso</t>
        </is>
      </c>
      <c r="B83" s="313" t="n"/>
      <c r="C83" s="313" t="n"/>
      <c r="E83" s="314" t="n"/>
      <c r="F83" s="12" t="n"/>
      <c r="G83" s="305" t="n"/>
      <c r="H83" s="305" t="n"/>
      <c r="I83" s="306" t="n"/>
      <c r="J83" s="306" t="n"/>
    </row>
    <row r="84" ht="15" customHeight="1">
      <c r="A84" s="313" t="inlineStr">
        <is>
          <t>Faixas (dias)</t>
        </is>
      </c>
      <c r="B84" s="313" t="inlineStr">
        <is>
          <t>Parcelas Qtde.</t>
        </is>
      </c>
      <c r="C84" s="313" t="inlineStr">
        <is>
          <t>Valor R$</t>
        </is>
      </c>
      <c r="E84" s="314" t="n"/>
      <c r="F84" s="12" t="n"/>
      <c r="G84" s="305" t="n"/>
      <c r="H84" s="305" t="n"/>
      <c r="I84" s="306" t="n"/>
      <c r="J84" s="306" t="n"/>
    </row>
    <row r="85" ht="15" customHeight="1">
      <c r="A85" s="313" t="inlineStr">
        <is>
          <t>Atraso1-Até  30</t>
        </is>
      </c>
      <c r="B85" s="313" t="n"/>
      <c r="C85" s="313" t="n"/>
      <c r="E85" s="314" t="n"/>
      <c r="F85" s="12" t="n"/>
      <c r="G85" s="305" t="n"/>
      <c r="H85" s="305" t="n"/>
      <c r="I85" s="306" t="n"/>
      <c r="J85" s="306" t="n"/>
    </row>
    <row r="86" ht="15" customHeight="1">
      <c r="A86" s="313" t="inlineStr">
        <is>
          <t>Atraso2-Até 60</t>
        </is>
      </c>
      <c r="B86" s="313" t="n"/>
      <c r="C86" s="313" t="n"/>
      <c r="E86" s="314" t="n"/>
      <c r="F86" s="12" t="n"/>
      <c r="G86" s="305" t="n"/>
      <c r="H86" s="305" t="n"/>
      <c r="I86" s="306" t="n"/>
      <c r="J86" s="306" t="n"/>
    </row>
    <row r="87" ht="15" customHeight="1">
      <c r="A87" s="313" t="inlineStr">
        <is>
          <t>Atraso3-Até  90</t>
        </is>
      </c>
      <c r="B87" s="313" t="n"/>
      <c r="C87" s="313" t="n"/>
      <c r="E87" s="314" t="n"/>
      <c r="F87" s="12" t="n"/>
      <c r="G87" s="305" t="n"/>
      <c r="H87" s="305" t="n"/>
      <c r="I87" s="306" t="n"/>
      <c r="J87" s="306" t="n"/>
    </row>
    <row r="88" ht="15" customHeight="1">
      <c r="A88" s="313" t="inlineStr">
        <is>
          <t>Atraso4-Até 120</t>
        </is>
      </c>
      <c r="B88" s="313" t="n"/>
      <c r="C88" s="313" t="n"/>
      <c r="E88" s="314" t="n"/>
      <c r="F88" s="12" t="n"/>
      <c r="G88" s="305" t="n"/>
      <c r="H88" s="305" t="n"/>
      <c r="I88" s="306" t="n"/>
      <c r="J88" s="306" t="n"/>
    </row>
    <row r="89" ht="15" customHeight="1">
      <c r="A89" s="313" t="inlineStr">
        <is>
          <t>Atraso5-Até 180</t>
        </is>
      </c>
      <c r="B89" s="313" t="n"/>
      <c r="C89" s="313" t="n"/>
      <c r="E89" s="314" t="n"/>
      <c r="F89" s="12" t="n"/>
      <c r="G89" s="305" t="n"/>
      <c r="H89" s="305" t="n"/>
      <c r="I89" s="306" t="n"/>
      <c r="J89" s="306" t="n"/>
    </row>
    <row r="90" ht="15" customHeight="1">
      <c r="A90" s="313" t="inlineStr">
        <is>
          <t>AtrasoSuperior a 180</t>
        </is>
      </c>
      <c r="B90" s="313" t="n"/>
      <c r="C90" s="313" t="n"/>
      <c r="E90" s="314" t="n"/>
      <c r="F90" s="12" t="n"/>
      <c r="G90" s="305" t="n"/>
      <c r="H90" s="305" t="n"/>
      <c r="I90" s="306" t="n"/>
      <c r="J90" s="306" t="n"/>
    </row>
    <row r="91" ht="15" customHeight="1">
      <c r="A91" s="313" t="inlineStr">
        <is>
          <t>Total</t>
        </is>
      </c>
      <c r="B91" s="313" t="n"/>
      <c r="C91" s="313" t="n"/>
      <c r="E91" s="314" t="n"/>
      <c r="F91" s="12" t="n"/>
      <c r="G91" s="305" t="n"/>
      <c r="H91" s="305" t="n"/>
      <c r="I91" s="306" t="n"/>
      <c r="J91" s="306" t="n"/>
    </row>
    <row r="92" ht="15" customHeight="1">
      <c r="E92" s="12" t="n"/>
      <c r="F92" s="12" t="n"/>
      <c r="G92" s="305" t="n"/>
      <c r="H92" s="305" t="n"/>
      <c r="I92" s="306" t="n"/>
      <c r="J92" s="306" t="n"/>
    </row>
    <row r="93" ht="15" customHeight="1">
      <c r="E93" s="12" t="n"/>
      <c r="F93" s="12" t="n"/>
      <c r="G93" s="305" t="n"/>
      <c r="H93" s="305" t="n"/>
      <c r="I93" s="306" t="n"/>
      <c r="J93" s="306" t="n"/>
    </row>
    <row r="94" ht="15" customHeight="1">
      <c r="E94" s="12" t="n"/>
      <c r="F94" s="12" t="n"/>
      <c r="G94" s="305" t="n"/>
      <c r="H94" s="305" t="n"/>
      <c r="I94" s="306" t="n"/>
      <c r="J94" s="306" t="n"/>
    </row>
    <row r="95" ht="15" customHeight="1">
      <c r="E95" s="12" t="n"/>
      <c r="F95" s="12" t="n"/>
      <c r="G95" s="305" t="n"/>
      <c r="H95" s="305" t="n"/>
      <c r="I95" s="306" t="n"/>
      <c r="J95" s="306" t="n"/>
    </row>
    <row r="96" ht="15" customHeight="1">
      <c r="E96" s="12" t="n"/>
      <c r="F96" s="12" t="n"/>
      <c r="G96" s="305" t="n"/>
      <c r="H96" s="305" t="n"/>
      <c r="I96" s="306" t="n"/>
      <c r="J96" s="306" t="n"/>
    </row>
    <row r="97" ht="15" customHeight="1">
      <c r="E97" s="12" t="n"/>
      <c r="F97" s="12" t="n"/>
    </row>
    <row r="98" ht="15" customHeight="1">
      <c r="E98" s="307" t="n"/>
      <c r="F98" s="395" t="n"/>
      <c r="G98" s="395" t="n"/>
      <c r="H98" s="395" t="n"/>
      <c r="I98" s="395" t="n"/>
      <c r="J98" s="395" t="n"/>
    </row>
    <row r="99" ht="15" customHeight="1">
      <c r="E99" s="395" t="n"/>
      <c r="F99" s="395" t="n"/>
      <c r="G99" s="395" t="n"/>
      <c r="H99" s="395" t="n"/>
      <c r="I99" s="395" t="n"/>
      <c r="J99" s="395" t="n"/>
    </row>
    <row r="100" ht="15" customHeight="1">
      <c r="E100" s="308" t="n"/>
      <c r="F100" s="395" t="n"/>
      <c r="G100" s="395" t="n"/>
      <c r="H100" s="395" t="n"/>
      <c r="I100" s="395" t="n"/>
    </row>
    <row r="101" ht="15" customHeight="1">
      <c r="E101" s="438" t="n"/>
      <c r="F101" s="395" t="n"/>
      <c r="G101" s="395" t="n"/>
      <c r="H101" s="395" t="n"/>
      <c r="I101" s="395" t="n"/>
    </row>
    <row r="102" ht="15" customHeight="1">
      <c r="E102" s="310" t="n"/>
      <c r="F102" s="395" t="n"/>
      <c r="G102" s="395" t="n"/>
      <c r="H102" s="395" t="n"/>
      <c r="I102" s="395" t="n"/>
    </row>
    <row r="103" ht="15" customHeight="1">
      <c r="E103" s="395" t="n"/>
      <c r="F103" s="395" t="n"/>
      <c r="G103" s="395" t="n"/>
      <c r="H103" s="395" t="n"/>
      <c r="I103" s="395" t="n"/>
    </row>
    <row r="104" ht="15" customHeight="1">
      <c r="E104" s="395" t="n"/>
      <c r="F104" s="395" t="n"/>
      <c r="G104" s="395" t="n"/>
      <c r="H104" s="395" t="n"/>
      <c r="I104" s="395" t="n"/>
    </row>
    <row r="105" ht="15" customHeight="1">
      <c r="E105" s="311" t="n"/>
      <c r="F105" s="395" t="n"/>
      <c r="G105" s="395" t="n"/>
      <c r="H105" s="395" t="n"/>
      <c r="I105" s="395" t="n"/>
    </row>
    <row r="106" ht="15" customHeight="1">
      <c r="E106" s="311" t="n"/>
      <c r="F106" s="395" t="n"/>
      <c r="G106" s="395" t="n"/>
      <c r="H106" s="395" t="n"/>
      <c r="I106" s="395" t="n"/>
    </row>
    <row r="107" ht="15" customHeight="1">
      <c r="E107" s="12" t="n"/>
      <c r="F107" s="12" t="n"/>
    </row>
    <row r="108" ht="15" customHeight="1">
      <c r="E108" s="12" t="n"/>
      <c r="F108" s="12" t="n"/>
    </row>
    <row r="109" ht="15" customHeight="1">
      <c r="E109" s="12" t="n"/>
      <c r="F109" s="12" t="n"/>
    </row>
    <row r="110" ht="15" customHeight="1">
      <c r="E110" s="12" t="n"/>
      <c r="F110" s="12" t="n"/>
    </row>
    <row r="111" ht="15" customHeight="1">
      <c r="E111" s="12" t="n"/>
      <c r="F111" s="12" t="n"/>
    </row>
    <row r="112" ht="15" customHeight="1">
      <c r="E112" s="12" t="n"/>
      <c r="F112" s="12" t="n"/>
    </row>
    <row r="113" ht="15" customHeight="1">
      <c r="E113" s="12" t="n"/>
      <c r="F113" s="12" t="n"/>
    </row>
    <row r="114" ht="15" customHeight="1">
      <c r="E114" s="12" t="n"/>
      <c r="F114" s="12" t="n"/>
    </row>
    <row r="115" ht="15" customHeight="1">
      <c r="E115" s="12" t="n"/>
      <c r="F115" s="12" t="n"/>
    </row>
    <row r="116" ht="15" customHeight="1">
      <c r="E116" s="12" t="n"/>
      <c r="F116" s="12" t="n"/>
    </row>
    <row r="117" ht="15" customHeight="1">
      <c r="E117" s="12" t="n"/>
      <c r="F117" s="12" t="n"/>
    </row>
    <row r="118" ht="15" customHeight="1">
      <c r="E118" s="12" t="n"/>
      <c r="F118" s="12" t="n"/>
    </row>
    <row r="119" ht="15" customHeight="1">
      <c r="E119" s="12" t="n"/>
      <c r="F119" s="12" t="n"/>
    </row>
    <row r="120" ht="15" customHeight="1">
      <c r="E120" s="12" t="n"/>
      <c r="F120" s="12" t="n"/>
    </row>
    <row r="121" ht="15" customHeight="1">
      <c r="E121" s="12" t="n"/>
      <c r="F121" s="12" t="n"/>
    </row>
    <row r="122" ht="15" customHeight="1">
      <c r="E122" s="12" t="n"/>
      <c r="F122" s="12" t="n"/>
    </row>
    <row r="123" ht="15" customHeight="1">
      <c r="E123" s="12" t="n"/>
      <c r="F123" s="12" t="n"/>
    </row>
    <row r="124" ht="15" customHeight="1">
      <c r="E124" s="12" t="n"/>
      <c r="F124" s="12" t="n"/>
    </row>
    <row r="125" ht="15" customHeight="1">
      <c r="E125" s="12" t="n"/>
      <c r="F125" s="12" t="n"/>
    </row>
    <row r="126" ht="15" customHeight="1">
      <c r="E126" s="12" t="n"/>
      <c r="F126" s="12" t="n"/>
    </row>
    <row r="127" ht="15" customHeight="1">
      <c r="E127" s="12" t="n"/>
      <c r="F127" s="12" t="n"/>
    </row>
    <row r="128" ht="15" customHeight="1">
      <c r="E128" s="12" t="n"/>
      <c r="F128" s="12" t="n"/>
    </row>
    <row r="129" ht="15" customHeight="1">
      <c r="E129" s="12" t="n"/>
      <c r="F129" s="12" t="n"/>
    </row>
    <row r="130" ht="15" customHeight="1">
      <c r="E130" s="12" t="n"/>
      <c r="F130" s="12" t="n"/>
    </row>
    <row r="131" ht="15" customHeight="1">
      <c r="E131" s="12" t="n"/>
      <c r="F131" s="12" t="n"/>
    </row>
    <row r="132" ht="15" customHeight="1">
      <c r="E132" s="12" t="n"/>
      <c r="F132" s="12" t="n"/>
    </row>
    <row r="133" ht="15" customHeight="1">
      <c r="E133" s="12" t="n"/>
      <c r="F133" s="12" t="n"/>
    </row>
    <row r="134" ht="15" customHeight="1">
      <c r="E134" s="12" t="n"/>
      <c r="F134" s="12" t="n"/>
    </row>
    <row r="135" ht="15" customHeight="1">
      <c r="E135" s="12" t="n"/>
      <c r="F135" s="12" t="n"/>
    </row>
    <row r="136" ht="15" customHeight="1">
      <c r="E136" s="12" t="n"/>
      <c r="F136" s="12" t="n"/>
    </row>
    <row r="137" ht="15" customHeight="1">
      <c r="E137" s="12" t="n"/>
      <c r="F137" s="12" t="n"/>
    </row>
    <row r="138" ht="15" customHeight="1">
      <c r="E138" s="12" t="n"/>
      <c r="F138" s="12" t="n"/>
    </row>
    <row r="139" ht="15" customHeight="1">
      <c r="E139" s="12" t="n"/>
      <c r="F139" s="12" t="n"/>
    </row>
    <row r="140" ht="15" customHeight="1">
      <c r="E140" s="12" t="n"/>
      <c r="F140" s="12" t="n"/>
    </row>
    <row r="141" ht="15" customHeight="1">
      <c r="E141" s="12" t="n"/>
      <c r="F141" s="12" t="n"/>
    </row>
    <row r="142" ht="15" customHeight="1">
      <c r="E142" s="12" t="n"/>
      <c r="F142" s="12" t="n"/>
    </row>
    <row r="143" ht="15" customHeight="1">
      <c r="E143" s="12" t="n"/>
      <c r="F143" s="12" t="n"/>
    </row>
    <row r="144" ht="15" customHeight="1">
      <c r="E144" s="12" t="n"/>
      <c r="F144" s="12" t="n"/>
    </row>
    <row r="145" ht="15" customHeight="1">
      <c r="E145" s="12" t="n"/>
      <c r="F145" s="12" t="n"/>
    </row>
    <row r="146" ht="15" customHeight="1">
      <c r="E146" s="12" t="n"/>
      <c r="F146" s="12" t="n"/>
    </row>
    <row r="147" ht="15" customHeight="1">
      <c r="E147" s="12" t="n"/>
      <c r="F147" s="12" t="n"/>
    </row>
    <row r="148" ht="15" customHeight="1">
      <c r="E148" s="12" t="n"/>
      <c r="F148" s="12" t="n"/>
    </row>
    <row r="149" ht="15" customHeight="1">
      <c r="E149" s="12" t="n"/>
      <c r="F149" s="12" t="n"/>
    </row>
    <row r="150" ht="15" customHeight="1">
      <c r="E150" s="12" t="n"/>
      <c r="F150" s="12" t="n"/>
    </row>
    <row r="151" ht="15" customHeight="1">
      <c r="E151" s="12" t="n"/>
      <c r="F151" s="12" t="n"/>
    </row>
    <row r="152" ht="15" customHeight="1">
      <c r="E152" s="12" t="n"/>
      <c r="F152" s="12" t="n"/>
    </row>
    <row r="153" ht="15" customHeight="1">
      <c r="E153" s="12" t="n"/>
      <c r="F153" s="12" t="n"/>
    </row>
    <row r="154" ht="15" customHeight="1">
      <c r="E154" s="12" t="n"/>
      <c r="F154" s="12" t="n"/>
    </row>
    <row r="155" ht="15" customHeight="1">
      <c r="E155" s="12" t="n"/>
      <c r="F155" s="12" t="n"/>
    </row>
    <row r="156" ht="15" customHeight="1">
      <c r="E156" s="12" t="n"/>
      <c r="F156" s="12" t="n"/>
    </row>
    <row r="157" ht="15" customHeight="1">
      <c r="E157" s="12" t="n"/>
      <c r="F157" s="12" t="n"/>
    </row>
    <row r="158" ht="15" customHeight="1">
      <c r="E158" s="12" t="n"/>
      <c r="F158" s="12" t="n"/>
    </row>
    <row r="159" ht="15" customHeight="1">
      <c r="E159" s="12" t="n"/>
      <c r="F159" s="12" t="n"/>
    </row>
    <row r="160" ht="15" customHeight="1">
      <c r="E160" s="12" t="n"/>
      <c r="F160" s="12" t="n"/>
    </row>
    <row r="161" ht="15" customHeight="1">
      <c r="E161" s="12" t="n"/>
      <c r="F161" s="12" t="n"/>
    </row>
    <row r="162" ht="15" customHeight="1">
      <c r="E162" s="12" t="n"/>
      <c r="F162" s="12" t="n"/>
    </row>
    <row r="163" ht="15" customHeight="1">
      <c r="E163" s="12" t="n"/>
      <c r="F163" s="12" t="n"/>
    </row>
    <row r="164" ht="15" customHeight="1">
      <c r="E164" s="12" t="n"/>
      <c r="F164" s="12" t="n"/>
    </row>
    <row r="165" ht="15" customHeight="1">
      <c r="E165" s="12" t="n"/>
      <c r="F165" s="12" t="n"/>
    </row>
    <row r="166" ht="15" customHeight="1">
      <c r="E166" s="12" t="n"/>
      <c r="F166" s="12" t="n"/>
    </row>
    <row r="167" ht="15" customHeight="1">
      <c r="E167" s="12" t="n"/>
      <c r="F167" s="12" t="n"/>
    </row>
    <row r="168" ht="15" customHeight="1">
      <c r="E168" s="12" t="n"/>
      <c r="F168" s="12" t="n"/>
    </row>
    <row r="169" ht="15" customHeight="1">
      <c r="E169" s="12" t="n"/>
      <c r="F169" s="12" t="n"/>
    </row>
    <row r="170" ht="15" customHeight="1">
      <c r="E170" s="12" t="n"/>
      <c r="F170" s="12" t="n"/>
    </row>
    <row r="171" ht="15" customHeight="1">
      <c r="E171" s="12" t="n"/>
      <c r="F171" s="12" t="n"/>
    </row>
    <row r="172" ht="15" customHeight="1">
      <c r="E172" s="12" t="n"/>
      <c r="F172" s="12" t="n"/>
    </row>
    <row r="173" ht="15" customHeight="1">
      <c r="E173" s="12" t="n"/>
      <c r="F173" s="12" t="n"/>
    </row>
    <row r="174" ht="15" customHeight="1">
      <c r="E174" s="12" t="n"/>
      <c r="F174" s="12" t="n"/>
    </row>
    <row r="175" ht="15" customHeight="1">
      <c r="E175" s="12" t="n"/>
      <c r="F175" s="12" t="n"/>
    </row>
    <row r="176" ht="15" customHeight="1">
      <c r="E176" s="12" t="n"/>
      <c r="F176" s="12" t="n"/>
    </row>
    <row r="177" ht="15" customHeight="1">
      <c r="E177" s="12" t="n"/>
      <c r="F177" s="12" t="n"/>
    </row>
    <row r="178" ht="15" customHeight="1">
      <c r="E178" s="12" t="n"/>
      <c r="F178" s="12" t="n"/>
    </row>
    <row r="179" ht="15" customHeight="1">
      <c r="E179" s="12" t="n"/>
      <c r="F179" s="12" t="n"/>
    </row>
    <row r="180" ht="15" customHeight="1">
      <c r="E180" s="12" t="n"/>
      <c r="F180" s="12" t="n"/>
    </row>
    <row r="181" ht="15" customHeight="1">
      <c r="E181" s="12" t="n"/>
      <c r="F181" s="12" t="n"/>
    </row>
    <row r="182" ht="15" customHeight="1">
      <c r="E182" s="12" t="n"/>
      <c r="F182" s="12" t="n"/>
    </row>
    <row r="183" ht="15" customHeight="1">
      <c r="E183" s="12" t="n"/>
      <c r="F183" s="12" t="n"/>
    </row>
    <row r="184" ht="15" customHeight="1">
      <c r="E184" s="12" t="n"/>
      <c r="F184" s="12" t="n"/>
    </row>
    <row r="185" ht="15" customHeight="1">
      <c r="E185" s="12" t="n"/>
      <c r="F185" s="12" t="n"/>
    </row>
    <row r="186" ht="15" customHeight="1">
      <c r="E186" s="12" t="n"/>
      <c r="F186" s="12" t="n"/>
    </row>
    <row r="187" ht="15" customHeight="1">
      <c r="E187" s="12" t="n"/>
      <c r="F187" s="12" t="n"/>
    </row>
    <row r="188" ht="15" customHeight="1">
      <c r="E188" s="12" t="n"/>
      <c r="F188" s="12" t="n"/>
    </row>
    <row r="189" ht="15" customHeight="1">
      <c r="E189" s="12" t="n"/>
      <c r="F189" s="12" t="n"/>
    </row>
    <row r="190" ht="15" customHeight="1">
      <c r="E190" s="12" t="n"/>
      <c r="F190" s="12" t="n"/>
    </row>
    <row r="191" ht="15" customHeight="1">
      <c r="E191" s="12" t="n"/>
      <c r="F191" s="12" t="n"/>
    </row>
    <row r="192" ht="15" customHeight="1">
      <c r="E192" s="12" t="n"/>
      <c r="F192" s="12" t="n"/>
    </row>
    <row r="193" ht="15" customHeight="1">
      <c r="E193" s="12" t="n"/>
      <c r="F193" s="12" t="n"/>
    </row>
    <row r="194" ht="15" customHeight="1">
      <c r="E194" s="12" t="n"/>
      <c r="F194" s="12" t="n"/>
    </row>
    <row r="195" ht="15" customHeight="1">
      <c r="E195" s="12" t="n"/>
      <c r="F195" s="12" t="n"/>
    </row>
    <row r="196" ht="15" customHeight="1">
      <c r="E196" s="12" t="n"/>
      <c r="F196" s="12" t="n"/>
    </row>
    <row r="197" ht="15" customHeight="1">
      <c r="E197" s="12" t="n"/>
      <c r="F197" s="12" t="n"/>
    </row>
    <row r="198" ht="15" customHeight="1">
      <c r="E198" s="12" t="n"/>
      <c r="F198" s="12" t="n"/>
    </row>
    <row r="199" ht="15" customHeight="1">
      <c r="E199" s="12" t="n"/>
      <c r="F199" s="12" t="n"/>
    </row>
    <row r="200" ht="15" customHeight="1">
      <c r="E200" s="12" t="n"/>
      <c r="F200" s="12" t="n"/>
    </row>
    <row r="201" ht="15" customHeight="1">
      <c r="E201" s="12" t="n"/>
      <c r="F201" s="12" t="n"/>
    </row>
    <row r="202" ht="15" customHeight="1">
      <c r="E202" s="12" t="n"/>
      <c r="F202" s="12" t="n"/>
    </row>
    <row r="203" ht="15" customHeight="1">
      <c r="E203" s="12" t="n"/>
      <c r="F203" s="12" t="n"/>
    </row>
    <row r="204" ht="15" customHeight="1">
      <c r="E204" s="12" t="n"/>
      <c r="F204" s="12" t="n"/>
    </row>
    <row r="205" ht="15" customHeight="1">
      <c r="E205" s="12" t="n"/>
      <c r="F205" s="12" t="n"/>
    </row>
    <row r="206" ht="15" customHeight="1">
      <c r="E206" s="12" t="n"/>
      <c r="F206" s="12" t="n"/>
    </row>
    <row r="207" ht="15" customHeight="1">
      <c r="E207" s="12" t="n"/>
      <c r="F207" s="12" t="n"/>
    </row>
    <row r="208" ht="15" customHeight="1">
      <c r="E208" s="12" t="n"/>
      <c r="F208" s="12" t="n"/>
    </row>
    <row r="209" ht="15" customHeight="1">
      <c r="E209" s="12" t="n"/>
      <c r="F209" s="12" t="n"/>
    </row>
    <row r="210" ht="15" customHeight="1">
      <c r="E210" s="12" t="n"/>
      <c r="F210" s="12" t="n"/>
    </row>
    <row r="211" ht="15" customHeight="1">
      <c r="E211" s="12" t="n"/>
      <c r="F211" s="12" t="n"/>
    </row>
    <row r="212" ht="15" customHeight="1">
      <c r="E212" s="12" t="n"/>
      <c r="F212" s="12" t="n"/>
    </row>
    <row r="213" ht="15" customHeight="1">
      <c r="E213" s="12" t="n"/>
      <c r="F213" s="12" t="n"/>
    </row>
    <row r="214" ht="15" customHeight="1">
      <c r="E214" s="12" t="n"/>
      <c r="F214" s="12" t="n"/>
    </row>
    <row r="215" ht="15" customHeight="1">
      <c r="E215" s="12" t="n"/>
      <c r="F215" s="12" t="n"/>
    </row>
    <row r="216" ht="15" customHeight="1">
      <c r="E216" s="12" t="n"/>
      <c r="F216" s="12" t="n"/>
    </row>
    <row r="217" ht="15" customHeight="1">
      <c r="E217" s="12" t="n"/>
      <c r="F217" s="12" t="n"/>
    </row>
    <row r="218" ht="15" customHeight="1">
      <c r="E218" s="12" t="n"/>
      <c r="F218" s="12" t="n"/>
    </row>
    <row r="219" ht="15" customHeight="1">
      <c r="E219" s="12" t="n"/>
      <c r="F219" s="12" t="n"/>
    </row>
    <row r="220" ht="15" customHeight="1">
      <c r="E220" s="12" t="n"/>
      <c r="F220" s="12" t="n"/>
    </row>
    <row r="221" ht="15" customHeight="1">
      <c r="E221" s="12" t="n"/>
      <c r="F221" s="12" t="n"/>
    </row>
    <row r="222" ht="15" customHeight="1">
      <c r="E222" s="12" t="n"/>
      <c r="F222" s="12" t="n"/>
    </row>
    <row r="223" ht="15" customHeight="1">
      <c r="E223" s="12" t="n"/>
      <c r="F223" s="12" t="n"/>
    </row>
    <row r="224" ht="15" customHeight="1">
      <c r="E224" s="12" t="n"/>
      <c r="F224" s="12" t="n"/>
    </row>
    <row r="225" ht="15" customHeight="1">
      <c r="E225" s="12" t="n"/>
      <c r="F225" s="12" t="n"/>
    </row>
    <row r="226" ht="15" customHeight="1">
      <c r="E226" s="12" t="n"/>
      <c r="F226" s="12" t="n"/>
    </row>
    <row r="227" ht="15" customHeight="1">
      <c r="E227" s="12" t="n"/>
      <c r="F227" s="12" t="n"/>
    </row>
    <row r="228" ht="15" customHeight="1">
      <c r="E228" s="12" t="n"/>
      <c r="F228" s="12" t="n"/>
    </row>
    <row r="229" ht="15" customHeight="1">
      <c r="E229" s="12" t="n"/>
      <c r="F229" s="12" t="n"/>
    </row>
    <row r="230" ht="15" customHeight="1">
      <c r="E230" s="12" t="n"/>
      <c r="F230" s="12" t="n"/>
    </row>
    <row r="231" ht="15" customHeight="1">
      <c r="E231" s="12" t="n"/>
      <c r="F231" s="12" t="n"/>
    </row>
    <row r="232" ht="15" customHeight="1">
      <c r="E232" s="12" t="n"/>
      <c r="F232" s="12" t="n"/>
    </row>
    <row r="233" ht="15" customHeight="1">
      <c r="E233" s="12" t="n"/>
      <c r="F233" s="12" t="n"/>
    </row>
    <row r="234" ht="15" customHeight="1">
      <c r="E234" s="12" t="n"/>
      <c r="F234" s="12" t="n"/>
    </row>
    <row r="235" ht="15" customHeight="1">
      <c r="E235" s="12" t="n"/>
      <c r="F235" s="12" t="n"/>
    </row>
    <row r="236" ht="15" customHeight="1">
      <c r="E236" s="12" t="n"/>
      <c r="F236" s="12" t="n"/>
    </row>
    <row r="237" ht="15" customHeight="1">
      <c r="E237" s="12" t="n"/>
      <c r="F237" s="12" t="n"/>
    </row>
    <row r="238" ht="15" customHeight="1">
      <c r="E238" s="12" t="n"/>
      <c r="F238" s="12" t="n"/>
    </row>
    <row r="239" ht="15" customHeight="1">
      <c r="E239" s="12" t="n"/>
      <c r="F239" s="12" t="n"/>
    </row>
    <row r="240" ht="15" customHeight="1">
      <c r="E240" s="12" t="n"/>
      <c r="F240" s="12" t="n"/>
    </row>
    <row r="241" ht="15" customHeight="1">
      <c r="E241" s="12" t="n"/>
      <c r="F241" s="12" t="n"/>
    </row>
    <row r="242" ht="15" customHeight="1">
      <c r="E242" s="12" t="n"/>
      <c r="F242" s="12" t="n"/>
    </row>
    <row r="243" ht="15" customHeight="1">
      <c r="E243" s="12" t="n"/>
      <c r="F243" s="12" t="n"/>
    </row>
    <row r="244" ht="15" customHeight="1">
      <c r="E244" s="12" t="n"/>
      <c r="F244" s="12" t="n"/>
    </row>
    <row r="245" ht="15" customHeight="1">
      <c r="E245" s="12" t="n"/>
      <c r="F245" s="12" t="n"/>
    </row>
    <row r="246" ht="15" customHeight="1">
      <c r="E246" s="12" t="n"/>
      <c r="F246" s="12" t="n"/>
    </row>
    <row r="247" ht="15" customHeight="1">
      <c r="E247" s="12" t="n"/>
      <c r="F247" s="12" t="n"/>
    </row>
    <row r="248" ht="15" customHeight="1">
      <c r="E248" s="12" t="n"/>
      <c r="F248" s="12" t="n"/>
    </row>
    <row r="249" ht="15" customHeight="1">
      <c r="E249" s="12" t="n"/>
      <c r="F249" s="12" t="n"/>
    </row>
    <row r="250" ht="15" customHeight="1">
      <c r="E250" s="12" t="n"/>
      <c r="F250" s="12" t="n"/>
    </row>
    <row r="251" ht="15" customHeight="1">
      <c r="E251" s="12" t="n"/>
      <c r="F251" s="12" t="n"/>
    </row>
    <row r="252" ht="15" customHeight="1">
      <c r="E252" s="12" t="n"/>
      <c r="F252" s="12" t="n"/>
    </row>
    <row r="253" ht="15" customHeight="1">
      <c r="E253" s="12" t="n"/>
      <c r="F253" s="12" t="n"/>
    </row>
    <row r="254" ht="15" customHeight="1">
      <c r="E254" s="12" t="n"/>
      <c r="F254" s="12" t="n"/>
    </row>
    <row r="255" ht="15" customHeight="1">
      <c r="E255" s="12" t="n"/>
      <c r="F255" s="12" t="n"/>
    </row>
    <row r="256" ht="15" customHeight="1">
      <c r="E256" s="12" t="n"/>
      <c r="F256" s="12" t="n"/>
    </row>
    <row r="257" ht="15" customHeight="1">
      <c r="E257" s="12" t="n"/>
      <c r="F257" s="12" t="n"/>
    </row>
    <row r="258" ht="15" customHeight="1">
      <c r="E258" s="12" t="n"/>
      <c r="F258" s="12" t="n"/>
    </row>
    <row r="259" ht="15" customHeight="1">
      <c r="E259" s="12" t="n"/>
      <c r="F259" s="12" t="n"/>
    </row>
    <row r="260" ht="15" customHeight="1">
      <c r="E260" s="12" t="n"/>
      <c r="F260" s="12" t="n"/>
    </row>
    <row r="261" ht="15" customHeight="1">
      <c r="E261" s="12" t="n"/>
      <c r="F261" s="12" t="n"/>
    </row>
    <row r="262" ht="15" customHeight="1">
      <c r="E262" s="12" t="n"/>
      <c r="F262" s="12" t="n"/>
    </row>
    <row r="263" ht="15" customHeight="1">
      <c r="E263" s="12" t="n"/>
      <c r="F263" s="12" t="n"/>
    </row>
    <row r="264" ht="15" customHeight="1">
      <c r="E264" s="12" t="n"/>
      <c r="F264" s="12" t="n"/>
    </row>
    <row r="265" ht="15" customHeight="1">
      <c r="E265" s="12" t="n"/>
      <c r="F265" s="12" t="n"/>
    </row>
    <row r="266" ht="15" customHeight="1">
      <c r="E266" s="12" t="n"/>
      <c r="F266" s="12" t="n"/>
    </row>
    <row r="267" ht="15" customHeight="1">
      <c r="E267" s="12" t="n"/>
      <c r="F267" s="12" t="n"/>
    </row>
    <row r="268" ht="15" customHeight="1">
      <c r="E268" s="12" t="n"/>
      <c r="F268" s="12" t="n"/>
    </row>
    <row r="269" ht="15" customHeight="1">
      <c r="E269" s="12" t="n"/>
      <c r="F269" s="12" t="n"/>
    </row>
    <row r="270" ht="15" customHeight="1">
      <c r="E270" s="12" t="n"/>
      <c r="F270" s="12" t="n"/>
    </row>
    <row r="271" ht="15" customHeight="1">
      <c r="E271" s="12" t="n"/>
      <c r="F271" s="12" t="n"/>
    </row>
    <row r="272" ht="15" customHeight="1">
      <c r="E272" s="12" t="n"/>
      <c r="F272" s="12" t="n"/>
    </row>
    <row r="273" ht="15" customHeight="1">
      <c r="E273" s="12" t="n"/>
      <c r="F273" s="12" t="n"/>
    </row>
    <row r="274" ht="15" customHeight="1">
      <c r="E274" s="12" t="n"/>
      <c r="F274" s="12" t="n"/>
    </row>
    <row r="275" ht="15" customHeight="1">
      <c r="E275" s="12" t="n"/>
      <c r="F275" s="12" t="n"/>
    </row>
    <row r="276" ht="15" customHeight="1">
      <c r="E276" s="12" t="n"/>
      <c r="F276" s="12" t="n"/>
    </row>
    <row r="277" ht="15" customHeight="1">
      <c r="E277" s="12" t="n"/>
      <c r="F277" s="12" t="n"/>
    </row>
    <row r="278" ht="15" customHeight="1">
      <c r="E278" s="12" t="n"/>
      <c r="F278" s="12" t="n"/>
    </row>
    <row r="279" ht="15" customHeight="1">
      <c r="E279" s="12" t="n"/>
      <c r="F279" s="12" t="n"/>
    </row>
    <row r="280" ht="15" customHeight="1">
      <c r="E280" s="12" t="n"/>
      <c r="F280" s="12" t="n"/>
    </row>
    <row r="281" ht="15" customHeight="1">
      <c r="E281" s="12" t="n"/>
      <c r="F281" s="12" t="n"/>
    </row>
    <row r="282" ht="15" customHeight="1">
      <c r="E282" s="12" t="n"/>
      <c r="F282" s="12" t="n"/>
    </row>
    <row r="283" ht="15" customHeight="1">
      <c r="E283" s="12" t="n"/>
      <c r="F283" s="12" t="n"/>
    </row>
    <row r="284" ht="15" customHeight="1">
      <c r="E284" s="12" t="n"/>
      <c r="F284" s="12" t="n"/>
    </row>
    <row r="285" ht="15" customHeight="1">
      <c r="E285" s="12" t="n"/>
      <c r="F285" s="12" t="n"/>
    </row>
    <row r="286" ht="15" customHeight="1">
      <c r="E286" s="12" t="n"/>
      <c r="F286" s="12" t="n"/>
    </row>
    <row r="287" ht="15" customHeight="1">
      <c r="E287" s="12" t="n"/>
      <c r="F287" s="12" t="n"/>
    </row>
    <row r="288" ht="15" customHeight="1">
      <c r="E288" s="12" t="n"/>
      <c r="F288" s="12" t="n"/>
    </row>
    <row r="289" ht="15" customHeight="1">
      <c r="E289" s="12" t="n"/>
      <c r="F289" s="12" t="n"/>
    </row>
    <row r="290" ht="15" customHeight="1">
      <c r="E290" s="12" t="n"/>
      <c r="F290" s="12" t="n"/>
    </row>
    <row r="291" ht="15" customHeight="1">
      <c r="E291" s="12" t="n"/>
      <c r="F291" s="12" t="n"/>
    </row>
    <row r="292" ht="15" customHeight="1">
      <c r="E292" s="12" t="n"/>
      <c r="F292" s="12" t="n"/>
    </row>
    <row r="293" ht="15" customHeight="1">
      <c r="E293" s="12" t="n"/>
      <c r="F293" s="12" t="n"/>
    </row>
    <row r="294" ht="15" customHeight="1">
      <c r="E294" s="12" t="n"/>
      <c r="F294" s="12" t="n"/>
    </row>
    <row r="295" ht="15" customHeight="1">
      <c r="E295" s="12" t="n"/>
      <c r="F295" s="12" t="n"/>
    </row>
    <row r="296" ht="15" customHeight="1">
      <c r="E296" s="12" t="n"/>
      <c r="F296" s="12" t="n"/>
    </row>
    <row r="297" ht="15" customHeight="1">
      <c r="E297" s="12" t="n"/>
      <c r="F297" s="12" t="n"/>
    </row>
    <row r="298" ht="15" customHeight="1">
      <c r="E298" s="12" t="n"/>
      <c r="F298" s="12" t="n"/>
    </row>
    <row r="299" ht="15" customHeight="1">
      <c r="E299" s="12" t="n"/>
      <c r="F299" s="12" t="n"/>
    </row>
    <row r="300" ht="15" customHeight="1">
      <c r="E300" s="12" t="n"/>
      <c r="F300" s="12" t="n"/>
    </row>
    <row r="301" ht="15" customHeight="1">
      <c r="E301" s="12" t="n"/>
      <c r="F301" s="12" t="n"/>
    </row>
    <row r="302" ht="15" customHeight="1">
      <c r="E302" s="12" t="n"/>
      <c r="F302" s="12" t="n"/>
    </row>
    <row r="303" ht="15" customHeight="1">
      <c r="E303" s="12" t="n"/>
      <c r="F303" s="12" t="n"/>
    </row>
    <row r="304" ht="15" customHeight="1">
      <c r="E304" s="12" t="n"/>
      <c r="F304" s="12" t="n"/>
    </row>
    <row r="305" ht="15" customHeight="1">
      <c r="E305" s="12" t="n"/>
      <c r="F305" s="12" t="n"/>
    </row>
    <row r="306" ht="15" customHeight="1">
      <c r="E306" s="12" t="n"/>
      <c r="F306" s="12" t="n"/>
    </row>
    <row r="307" ht="15" customHeight="1">
      <c r="E307" s="12" t="n"/>
      <c r="F307" s="12" t="n"/>
    </row>
    <row r="308" ht="15" customHeight="1">
      <c r="E308" s="12" t="n"/>
      <c r="F308" s="12" t="n"/>
    </row>
    <row r="309" ht="15" customHeight="1">
      <c r="E309" s="12" t="n"/>
      <c r="F309" s="12" t="n"/>
    </row>
    <row r="310" ht="15" customHeight="1">
      <c r="E310" s="12" t="n"/>
      <c r="F310" s="12" t="n"/>
    </row>
    <row r="311" ht="15" customHeight="1">
      <c r="E311" s="12" t="n"/>
      <c r="F311" s="12" t="n"/>
    </row>
    <row r="312" ht="15" customHeight="1">
      <c r="E312" s="12" t="n"/>
      <c r="F312" s="12" t="n"/>
    </row>
    <row r="313" ht="15" customHeight="1">
      <c r="E313" s="12" t="n"/>
      <c r="F313" s="12" t="n"/>
    </row>
    <row r="314" ht="15" customHeight="1">
      <c r="E314" s="12" t="n"/>
      <c r="F314" s="12" t="n"/>
    </row>
    <row r="315" ht="15" customHeight="1">
      <c r="E315" s="12" t="n"/>
      <c r="F315" s="12" t="n"/>
    </row>
    <row r="316" ht="15" customHeight="1">
      <c r="E316" s="12" t="n"/>
      <c r="F316" s="12" t="n"/>
    </row>
    <row r="317" ht="15" customHeight="1">
      <c r="E317" s="12" t="n"/>
      <c r="F317" s="12" t="n"/>
    </row>
    <row r="318" ht="15" customHeight="1">
      <c r="E318" s="12" t="n"/>
      <c r="F318" s="12" t="n"/>
    </row>
    <row r="319" ht="15" customHeight="1">
      <c r="E319" s="12" t="n"/>
      <c r="F319" s="12" t="n"/>
    </row>
    <row r="320" ht="15" customHeight="1">
      <c r="E320" s="12" t="n"/>
      <c r="F320" s="12" t="n"/>
    </row>
    <row r="321" ht="15" customHeight="1">
      <c r="E321" s="12" t="n"/>
      <c r="F321" s="12" t="n"/>
    </row>
    <row r="322" ht="15" customHeight="1">
      <c r="E322" s="12" t="n"/>
      <c r="F322" s="12" t="n"/>
    </row>
    <row r="323" ht="15" customHeight="1">
      <c r="E323" s="12" t="n"/>
      <c r="F323" s="12" t="n"/>
    </row>
    <row r="324" ht="15" customHeight="1">
      <c r="E324" s="12" t="n"/>
      <c r="F324" s="12" t="n"/>
    </row>
    <row r="325" ht="15" customHeight="1">
      <c r="E325" s="12" t="n"/>
      <c r="F325" s="12" t="n"/>
    </row>
    <row r="326" ht="15" customHeight="1">
      <c r="E326" s="12" t="n"/>
      <c r="F326" s="12" t="n"/>
    </row>
    <row r="327" ht="15" customHeight="1">
      <c r="E327" s="12" t="n"/>
      <c r="F327" s="12" t="n"/>
    </row>
    <row r="328" ht="15" customHeight="1">
      <c r="E328" s="12" t="n"/>
      <c r="F328" s="12" t="n"/>
    </row>
    <row r="329" ht="15" customHeight="1">
      <c r="E329" s="12" t="n"/>
      <c r="F329" s="12" t="n"/>
    </row>
    <row r="330" ht="15" customHeight="1">
      <c r="E330" s="12" t="n"/>
      <c r="F330" s="12" t="n"/>
    </row>
    <row r="331" ht="15" customHeight="1">
      <c r="E331" s="12" t="n"/>
      <c r="F331" s="12" t="n"/>
    </row>
    <row r="332" ht="15" customHeight="1">
      <c r="E332" s="12" t="n"/>
      <c r="F332" s="12" t="n"/>
    </row>
    <row r="333" ht="15" customHeight="1">
      <c r="E333" s="12" t="n"/>
      <c r="F333" s="12" t="n"/>
    </row>
    <row r="334" ht="15" customHeight="1">
      <c r="E334" s="12" t="n"/>
      <c r="F334" s="12" t="n"/>
    </row>
    <row r="335" ht="15" customHeight="1">
      <c r="E335" s="12" t="n"/>
      <c r="F335" s="12" t="n"/>
    </row>
    <row r="336" ht="15" customHeight="1">
      <c r="E336" s="12" t="n"/>
      <c r="F336" s="12" t="n"/>
    </row>
    <row r="337" ht="15" customHeight="1">
      <c r="E337" s="12" t="n"/>
      <c r="F337" s="12" t="n"/>
    </row>
    <row r="338" ht="15" customHeight="1">
      <c r="E338" s="12" t="n"/>
      <c r="F338" s="12" t="n"/>
    </row>
    <row r="339" ht="15" customHeight="1">
      <c r="E339" s="12" t="n"/>
      <c r="F339" s="12" t="n"/>
    </row>
    <row r="340" ht="15" customHeight="1">
      <c r="E340" s="12" t="n"/>
      <c r="F340" s="12" t="n"/>
    </row>
    <row r="341" ht="15" customHeight="1">
      <c r="E341" s="12" t="n"/>
      <c r="F341" s="12" t="n"/>
    </row>
    <row r="342" ht="15" customHeight="1">
      <c r="E342" s="12" t="n"/>
      <c r="F342" s="12" t="n"/>
    </row>
    <row r="343" ht="15" customHeight="1">
      <c r="E343" s="12" t="n"/>
      <c r="F343" s="12" t="n"/>
    </row>
    <row r="344" ht="15" customHeight="1">
      <c r="E344" s="12" t="n"/>
      <c r="F344" s="12" t="n"/>
    </row>
    <row r="345" ht="15" customHeight="1">
      <c r="E345" s="12" t="n"/>
      <c r="F345" s="12" t="n"/>
    </row>
    <row r="346" ht="15" customHeight="1">
      <c r="E346" s="12" t="n"/>
      <c r="F346" s="12" t="n"/>
    </row>
    <row r="347" ht="15" customHeight="1">
      <c r="E347" s="12" t="n"/>
      <c r="F347" s="12" t="n"/>
    </row>
    <row r="348" ht="15" customHeight="1">
      <c r="E348" s="12" t="n"/>
      <c r="F348" s="12" t="n"/>
    </row>
    <row r="349" ht="15" customHeight="1">
      <c r="E349" s="12" t="n"/>
      <c r="F349" s="12" t="n"/>
    </row>
    <row r="350" ht="15" customHeight="1">
      <c r="E350" s="12" t="n"/>
      <c r="F350" s="12" t="n"/>
    </row>
    <row r="351" ht="15" customHeight="1">
      <c r="E351" s="12" t="n"/>
      <c r="F351" s="12" t="n"/>
    </row>
    <row r="352" ht="15" customHeight="1">
      <c r="E352" s="12" t="n"/>
      <c r="F352" s="12" t="n"/>
    </row>
    <row r="353" ht="15" customHeight="1">
      <c r="E353" s="12" t="n"/>
      <c r="F353" s="12" t="n"/>
    </row>
    <row r="354" ht="15" customHeight="1">
      <c r="E354" s="12" t="n"/>
      <c r="F354" s="12" t="n"/>
    </row>
    <row r="355" ht="15" customHeight="1">
      <c r="E355" s="12" t="n"/>
      <c r="F355" s="12" t="n"/>
    </row>
    <row r="356" ht="15" customHeight="1">
      <c r="E356" s="12" t="n"/>
      <c r="F356" s="12" t="n"/>
    </row>
    <row r="357" ht="15" customHeight="1">
      <c r="E357" s="12" t="n"/>
      <c r="F357" s="12" t="n"/>
    </row>
    <row r="358" ht="15" customHeight="1">
      <c r="E358" s="12" t="n"/>
      <c r="F358" s="12" t="n"/>
    </row>
    <row r="359" ht="15" customHeight="1">
      <c r="E359" s="12" t="n"/>
      <c r="F359" s="12" t="n"/>
    </row>
    <row r="360" ht="15" customHeight="1">
      <c r="E360" s="12" t="n"/>
      <c r="F360" s="12" t="n"/>
    </row>
    <row r="361" ht="15" customHeight="1">
      <c r="E361" s="12" t="n"/>
      <c r="F361" s="12" t="n"/>
    </row>
    <row r="362" ht="15" customHeight="1">
      <c r="E362" s="12" t="n"/>
      <c r="F362" s="12" t="n"/>
    </row>
    <row r="363" ht="15" customHeight="1">
      <c r="E363" s="12" t="n"/>
      <c r="F363" s="12" t="n"/>
    </row>
    <row r="364" ht="15" customHeight="1">
      <c r="E364" s="12" t="n"/>
      <c r="F364" s="12" t="n"/>
    </row>
    <row r="365" ht="15" customHeight="1">
      <c r="E365" s="12" t="n"/>
      <c r="F365" s="12" t="n"/>
    </row>
    <row r="366" ht="15" customHeight="1">
      <c r="E366" s="12" t="n"/>
      <c r="F366" s="12" t="n"/>
    </row>
    <row r="367" ht="15" customHeight="1">
      <c r="E367" s="12" t="n"/>
      <c r="F367" s="12" t="n"/>
    </row>
    <row r="368" ht="15" customHeight="1">
      <c r="E368" s="12" t="n"/>
      <c r="F368" s="12" t="n"/>
    </row>
    <row r="369" ht="15" customHeight="1">
      <c r="E369" s="12" t="n"/>
      <c r="F369" s="12" t="n"/>
    </row>
    <row r="370" ht="15" customHeight="1">
      <c r="E370" s="12" t="n"/>
      <c r="F370" s="12" t="n"/>
    </row>
    <row r="371" ht="15" customHeight="1">
      <c r="E371" s="12" t="n"/>
      <c r="F371" s="12" t="n"/>
    </row>
    <row r="372" ht="15" customHeight="1">
      <c r="E372" s="12" t="n"/>
      <c r="F372" s="12" t="n"/>
    </row>
    <row r="373" ht="15" customHeight="1">
      <c r="E373" s="12" t="n"/>
      <c r="F373" s="12" t="n"/>
    </row>
    <row r="374" ht="15" customHeight="1">
      <c r="E374" s="12" t="n"/>
      <c r="F374" s="12" t="n"/>
    </row>
    <row r="375" ht="15" customHeight="1">
      <c r="E375" s="12" t="n"/>
      <c r="F375" s="12" t="n"/>
    </row>
    <row r="376" ht="15" customHeight="1">
      <c r="E376" s="12" t="n"/>
      <c r="F376" s="12" t="n"/>
    </row>
    <row r="377" ht="15" customHeight="1">
      <c r="E377" s="12" t="n"/>
      <c r="F377" s="12" t="n"/>
    </row>
    <row r="378" ht="15" customHeight="1">
      <c r="E378" s="12" t="n"/>
      <c r="F378" s="12" t="n"/>
    </row>
    <row r="379" ht="15" customHeight="1">
      <c r="E379" s="12" t="n"/>
      <c r="F379" s="12" t="n"/>
    </row>
    <row r="380" ht="15" customHeight="1">
      <c r="E380" s="12" t="n"/>
      <c r="F380" s="12" t="n"/>
    </row>
    <row r="381" ht="15" customHeight="1">
      <c r="E381" s="12" t="n"/>
      <c r="F381" s="12" t="n"/>
    </row>
    <row r="382" ht="15" customHeight="1">
      <c r="E382" s="12" t="n"/>
      <c r="F382" s="12" t="n"/>
    </row>
    <row r="383" ht="15" customHeight="1">
      <c r="E383" s="12" t="n"/>
      <c r="F383" s="12" t="n"/>
    </row>
    <row r="384" ht="15" customHeight="1">
      <c r="E384" s="12" t="n"/>
      <c r="F384" s="12" t="n"/>
    </row>
    <row r="385" ht="15" customHeight="1">
      <c r="E385" s="12" t="n"/>
      <c r="F385" s="12" t="n"/>
    </row>
    <row r="386" ht="15" customHeight="1">
      <c r="E386" s="12" t="n"/>
      <c r="F386" s="12" t="n"/>
    </row>
    <row r="387" ht="15" customHeight="1">
      <c r="E387" s="12" t="n"/>
      <c r="F387" s="12" t="n"/>
    </row>
    <row r="388" ht="15" customHeight="1">
      <c r="E388" s="12" t="n"/>
      <c r="F388" s="12" t="n"/>
    </row>
    <row r="389" ht="15" customHeight="1">
      <c r="E389" s="12" t="n"/>
      <c r="F389" s="12" t="n"/>
    </row>
    <row r="390" ht="15" customHeight="1">
      <c r="E390" s="12" t="n"/>
      <c r="F390" s="12" t="n"/>
    </row>
    <row r="391" ht="15" customHeight="1">
      <c r="E391" s="12" t="n"/>
      <c r="F391" s="12" t="n"/>
    </row>
    <row r="392" ht="15" customHeight="1">
      <c r="E392" s="12" t="n"/>
      <c r="F392" s="12" t="n"/>
    </row>
    <row r="393" ht="15" customHeight="1">
      <c r="E393" s="12" t="n"/>
      <c r="F393" s="12" t="n"/>
    </row>
    <row r="394" ht="15" customHeight="1">
      <c r="E394" s="12" t="n"/>
      <c r="F394" s="12" t="n"/>
    </row>
    <row r="395" ht="15" customHeight="1">
      <c r="E395" s="12" t="n"/>
      <c r="F395" s="12" t="n"/>
    </row>
    <row r="396" ht="15" customHeight="1">
      <c r="E396" s="12" t="n"/>
      <c r="F396" s="12" t="n"/>
    </row>
    <row r="397" ht="15" customHeight="1">
      <c r="E397" s="12" t="n"/>
      <c r="F397" s="12" t="n"/>
    </row>
    <row r="398" ht="15" customHeight="1">
      <c r="E398" s="12" t="n"/>
      <c r="F398" s="12" t="n"/>
    </row>
    <row r="399" ht="15" customHeight="1">
      <c r="E399" s="12" t="n"/>
      <c r="F399" s="12" t="n"/>
    </row>
    <row r="400" ht="15" customHeight="1">
      <c r="E400" s="12" t="n"/>
      <c r="F400" s="12" t="n"/>
    </row>
    <row r="401" ht="15" customHeight="1">
      <c r="E401" s="12" t="n"/>
      <c r="F401" s="12" t="n"/>
    </row>
    <row r="402" ht="15" customHeight="1">
      <c r="E402" s="12" t="n"/>
      <c r="F402" s="12" t="n"/>
    </row>
    <row r="403" ht="15" customHeight="1">
      <c r="E403" s="12" t="n"/>
      <c r="F403" s="12" t="n"/>
    </row>
    <row r="404" ht="15" customHeight="1">
      <c r="E404" s="12" t="n"/>
      <c r="F404" s="12" t="n"/>
    </row>
    <row r="405" ht="15" customHeight="1">
      <c r="E405" s="12" t="n"/>
      <c r="F405" s="12" t="n"/>
    </row>
    <row r="406" ht="15" customHeight="1">
      <c r="E406" s="12" t="n"/>
      <c r="F406" s="12" t="n"/>
    </row>
    <row r="407" ht="15" customHeight="1">
      <c r="E407" s="12" t="n"/>
      <c r="F407" s="12" t="n"/>
    </row>
    <row r="408" ht="15" customHeight="1">
      <c r="E408" s="12" t="n"/>
      <c r="F408" s="12" t="n"/>
    </row>
    <row r="409" ht="15" customHeight="1">
      <c r="E409" s="12" t="n"/>
      <c r="F409" s="12" t="n"/>
    </row>
    <row r="410" ht="15" customHeight="1">
      <c r="E410" s="12" t="n"/>
      <c r="F410" s="12" t="n"/>
    </row>
    <row r="411" ht="15" customHeight="1">
      <c r="E411" s="12" t="n"/>
      <c r="F411" s="12" t="n"/>
    </row>
    <row r="412" ht="15" customHeight="1">
      <c r="E412" s="12" t="n"/>
      <c r="F412" s="12" t="n"/>
    </row>
    <row r="413" ht="15" customHeight="1">
      <c r="E413" s="12" t="n"/>
      <c r="F413" s="12" t="n"/>
    </row>
    <row r="414" ht="15" customHeight="1">
      <c r="E414" s="12" t="n"/>
      <c r="F414" s="12" t="n"/>
    </row>
    <row r="415" ht="15" customHeight="1">
      <c r="E415" s="12" t="n"/>
      <c r="F415" s="12" t="n"/>
    </row>
    <row r="416" ht="15" customHeight="1">
      <c r="E416" s="12" t="n"/>
      <c r="F416" s="12" t="n"/>
    </row>
    <row r="417" ht="15" customHeight="1">
      <c r="E417" s="12" t="n"/>
      <c r="F417" s="12" t="n"/>
    </row>
    <row r="418" ht="15" customHeight="1">
      <c r="E418" s="12" t="n"/>
      <c r="F418" s="12" t="n"/>
    </row>
    <row r="419" ht="15" customHeight="1">
      <c r="E419" s="12" t="n"/>
      <c r="F419" s="12" t="n"/>
    </row>
    <row r="420" ht="15" customHeight="1">
      <c r="E420" s="12" t="n"/>
      <c r="F420" s="12" t="n"/>
    </row>
    <row r="421" ht="15" customHeight="1">
      <c r="E421" s="12" t="n"/>
      <c r="F421" s="12" t="n"/>
    </row>
    <row r="422" ht="15" customHeight="1">
      <c r="E422" s="12" t="n"/>
      <c r="F422" s="12" t="n"/>
    </row>
    <row r="423" ht="15" customHeight="1">
      <c r="E423" s="12" t="n"/>
      <c r="F423" s="12" t="n"/>
    </row>
    <row r="424" ht="15" customHeight="1">
      <c r="E424" s="12" t="n"/>
      <c r="F424" s="12" t="n"/>
    </row>
    <row r="425" ht="15" customHeight="1">
      <c r="E425" s="12" t="n"/>
      <c r="F425" s="12" t="n"/>
    </row>
    <row r="426" ht="15" customHeight="1">
      <c r="E426" s="12" t="n"/>
      <c r="F426" s="12" t="n"/>
    </row>
    <row r="427" ht="15" customHeight="1">
      <c r="E427" s="12" t="n"/>
      <c r="F427" s="12" t="n"/>
    </row>
    <row r="428" ht="15" customHeight="1">
      <c r="E428" s="12" t="n"/>
      <c r="F428" s="12" t="n"/>
    </row>
    <row r="429" ht="15" customHeight="1">
      <c r="E429" s="12" t="n"/>
      <c r="F429" s="12" t="n"/>
    </row>
    <row r="430" ht="15" customHeight="1">
      <c r="E430" s="12" t="n"/>
      <c r="F430" s="12" t="n"/>
    </row>
    <row r="431" ht="15" customHeight="1">
      <c r="E431" s="12" t="n"/>
      <c r="F431" s="12" t="n"/>
    </row>
    <row r="432" ht="15" customHeight="1">
      <c r="E432" s="12" t="n"/>
      <c r="F432" s="12" t="n"/>
    </row>
    <row r="433" ht="15" customHeight="1">
      <c r="E433" s="12" t="n"/>
      <c r="F433" s="12" t="n"/>
    </row>
    <row r="434" ht="15" customHeight="1">
      <c r="E434" s="12" t="n"/>
      <c r="F434" s="12" t="n"/>
    </row>
    <row r="435" ht="15" customHeight="1">
      <c r="E435" s="12" t="n"/>
      <c r="F435" s="12" t="n"/>
    </row>
    <row r="436" ht="15" customHeight="1">
      <c r="E436" s="12" t="n"/>
      <c r="F436" s="12" t="n"/>
    </row>
    <row r="437" ht="15" customHeight="1">
      <c r="E437" s="12" t="n"/>
      <c r="F437" s="12" t="n"/>
    </row>
    <row r="438" ht="15" customHeight="1">
      <c r="E438" s="12" t="n"/>
      <c r="F438" s="12" t="n"/>
    </row>
    <row r="439" ht="15" customHeight="1">
      <c r="E439" s="12" t="n"/>
      <c r="F439" s="12" t="n"/>
    </row>
    <row r="440" ht="15" customHeight="1">
      <c r="E440" s="12" t="n"/>
      <c r="F440" s="12" t="n"/>
    </row>
    <row r="441" ht="15" customHeight="1">
      <c r="E441" s="12" t="n"/>
      <c r="F441" s="12" t="n"/>
    </row>
    <row r="442" ht="15" customHeight="1">
      <c r="E442" s="12" t="n"/>
      <c r="F442" s="12" t="n"/>
    </row>
    <row r="443" ht="15" customHeight="1">
      <c r="E443" s="12" t="n"/>
      <c r="F443" s="12" t="n"/>
    </row>
    <row r="444" ht="15" customHeight="1">
      <c r="E444" s="12" t="n"/>
      <c r="F444" s="12" t="n"/>
    </row>
    <row r="445" ht="15" customHeight="1">
      <c r="E445" s="12" t="n"/>
      <c r="F445" s="12" t="n"/>
    </row>
    <row r="446" ht="15" customHeight="1">
      <c r="E446" s="12" t="n"/>
      <c r="F446" s="12" t="n"/>
    </row>
    <row r="447" ht="15" customHeight="1">
      <c r="E447" s="12" t="n"/>
      <c r="F447" s="12" t="n"/>
    </row>
    <row r="448" ht="15" customHeight="1">
      <c r="E448" s="12" t="n"/>
      <c r="F448" s="12" t="n"/>
    </row>
    <row r="449" ht="15" customHeight="1">
      <c r="E449" s="12" t="n"/>
      <c r="F449" s="12" t="n"/>
    </row>
    <row r="450" ht="15" customHeight="1">
      <c r="E450" s="12" t="n"/>
      <c r="F450" s="12" t="n"/>
    </row>
    <row r="451" ht="15" customHeight="1">
      <c r="E451" s="12" t="n"/>
      <c r="F451" s="12" t="n"/>
    </row>
    <row r="452" ht="15" customHeight="1">
      <c r="E452" s="12" t="n"/>
      <c r="F452" s="12" t="n"/>
    </row>
    <row r="453" ht="15" customHeight="1">
      <c r="E453" s="12" t="n"/>
      <c r="F453" s="12" t="n"/>
    </row>
    <row r="454" ht="15" customHeight="1">
      <c r="E454" s="12" t="n"/>
      <c r="F454" s="12" t="n"/>
    </row>
    <row r="455" ht="15" customHeight="1">
      <c r="E455" s="12" t="n"/>
      <c r="F455" s="12" t="n"/>
    </row>
    <row r="456" ht="15" customHeight="1">
      <c r="E456" s="12" t="n"/>
      <c r="F456" s="12" t="n"/>
    </row>
    <row r="457" ht="15" customHeight="1">
      <c r="E457" s="12" t="n"/>
      <c r="F457" s="12" t="n"/>
    </row>
    <row r="458" ht="15" customHeight="1">
      <c r="E458" s="12" t="n"/>
      <c r="F458" s="12" t="n"/>
    </row>
    <row r="459" ht="15" customHeight="1">
      <c r="E459" s="12" t="n"/>
      <c r="F459" s="12" t="n"/>
    </row>
    <row r="460" ht="15" customHeight="1">
      <c r="E460" s="12" t="n"/>
      <c r="F460" s="12" t="n"/>
    </row>
    <row r="461" ht="15" customHeight="1">
      <c r="E461" s="12" t="n"/>
      <c r="F461" s="12" t="n"/>
    </row>
    <row r="462" ht="15" customHeight="1">
      <c r="E462" s="12" t="n"/>
      <c r="F462" s="12" t="n"/>
    </row>
    <row r="463" ht="15" customHeight="1">
      <c r="E463" s="12" t="n"/>
      <c r="F463" s="12" t="n"/>
    </row>
    <row r="464" ht="15" customHeight="1">
      <c r="E464" s="12" t="n"/>
      <c r="F464" s="12" t="n"/>
    </row>
    <row r="465" ht="15" customHeight="1">
      <c r="E465" s="12" t="n"/>
      <c r="F465" s="12" t="n"/>
    </row>
    <row r="466" ht="15" customHeight="1">
      <c r="E466" s="12" t="n"/>
      <c r="F466" s="12" t="n"/>
    </row>
    <row r="467" ht="15" customHeight="1">
      <c r="E467" s="12" t="n"/>
      <c r="F467" s="12" t="n"/>
    </row>
    <row r="468" ht="15" customHeight="1">
      <c r="E468" s="12" t="n"/>
      <c r="F468" s="12" t="n"/>
    </row>
    <row r="469" ht="15" customHeight="1">
      <c r="E469" s="12" t="n"/>
      <c r="F469" s="12" t="n"/>
    </row>
    <row r="470" ht="15" customHeight="1">
      <c r="E470" s="12" t="n"/>
      <c r="F470" s="12" t="n"/>
    </row>
    <row r="471" ht="15" customHeight="1">
      <c r="E471" s="12" t="n"/>
      <c r="F471" s="12" t="n"/>
    </row>
    <row r="472" ht="15" customHeight="1">
      <c r="E472" s="12" t="n"/>
      <c r="F472" s="12" t="n"/>
    </row>
    <row r="473" ht="15" customHeight="1">
      <c r="E473" s="12" t="n"/>
      <c r="F473" s="12" t="n"/>
    </row>
    <row r="474" ht="15" customHeight="1">
      <c r="E474" s="12" t="n"/>
      <c r="F474" s="12" t="n"/>
    </row>
    <row r="475" ht="15" customHeight="1">
      <c r="E475" s="12" t="n"/>
      <c r="F475" s="12" t="n"/>
    </row>
    <row r="476" ht="15" customHeight="1">
      <c r="E476" s="12" t="n"/>
      <c r="F476" s="12" t="n"/>
    </row>
    <row r="477" ht="15" customHeight="1">
      <c r="E477" s="12" t="n"/>
      <c r="F477" s="12" t="n"/>
    </row>
    <row r="478" ht="15" customHeight="1">
      <c r="E478" s="12" t="n"/>
      <c r="F478" s="12" t="n"/>
    </row>
    <row r="479" ht="15" customHeight="1">
      <c r="E479" s="12" t="n"/>
      <c r="F479" s="12" t="n"/>
    </row>
    <row r="480" ht="15" customHeight="1">
      <c r="E480" s="12" t="n"/>
      <c r="F480" s="12" t="n"/>
    </row>
    <row r="481" ht="15" customHeight="1">
      <c r="E481" s="12" t="n"/>
      <c r="F481" s="12" t="n"/>
    </row>
    <row r="482" ht="15" customHeight="1">
      <c r="E482" s="12" t="n"/>
      <c r="F482" s="12" t="n"/>
    </row>
    <row r="483" ht="15" customHeight="1">
      <c r="E483" s="12" t="n"/>
      <c r="F483" s="12" t="n"/>
    </row>
    <row r="484" ht="15" customHeight="1">
      <c r="E484" s="12" t="n"/>
      <c r="F484" s="12" t="n"/>
    </row>
    <row r="485" ht="15" customHeight="1">
      <c r="E485" s="12" t="n"/>
      <c r="F485" s="12" t="n"/>
    </row>
    <row r="486" ht="15" customHeight="1">
      <c r="E486" s="12" t="n"/>
      <c r="F486" s="12" t="n"/>
    </row>
    <row r="487" ht="15" customHeight="1">
      <c r="E487" s="12" t="n"/>
      <c r="F487" s="12" t="n"/>
    </row>
    <row r="488" ht="15" customHeight="1">
      <c r="E488" s="12" t="n"/>
      <c r="F488" s="12" t="n"/>
    </row>
    <row r="489" ht="15" customHeight="1">
      <c r="E489" s="12" t="n"/>
      <c r="F489" s="12" t="n"/>
    </row>
    <row r="490" ht="15" customHeight="1">
      <c r="E490" s="12" t="n"/>
      <c r="F490" s="12" t="n"/>
    </row>
    <row r="491" ht="15" customHeight="1">
      <c r="E491" s="12" t="n"/>
      <c r="F491" s="12" t="n"/>
    </row>
    <row r="492" ht="15" customHeight="1">
      <c r="E492" s="12" t="n"/>
      <c r="F492" s="12" t="n"/>
    </row>
    <row r="493" ht="15" customHeight="1">
      <c r="E493" s="12" t="n"/>
      <c r="F493" s="12" t="n"/>
    </row>
    <row r="494" ht="15" customHeight="1">
      <c r="E494" s="12" t="n"/>
      <c r="F494" s="12" t="n"/>
    </row>
    <row r="495" ht="15" customHeight="1">
      <c r="E495" s="12" t="n"/>
      <c r="F495" s="12" t="n"/>
    </row>
    <row r="496" ht="15" customHeight="1">
      <c r="E496" s="12" t="n"/>
      <c r="F496" s="12" t="n"/>
    </row>
    <row r="497" ht="15" customHeight="1">
      <c r="E497" s="12" t="n"/>
      <c r="F497" s="12" t="n"/>
    </row>
    <row r="498" ht="15" customHeight="1">
      <c r="E498" s="12" t="n"/>
      <c r="F498" s="12" t="n"/>
    </row>
    <row r="499" ht="15" customHeight="1">
      <c r="E499" s="12" t="n"/>
      <c r="F499" s="12" t="n"/>
    </row>
    <row r="500" ht="15" customHeight="1">
      <c r="E500" s="12" t="n"/>
      <c r="F500" s="12" t="n"/>
    </row>
    <row r="501" ht="15" customHeight="1">
      <c r="E501" s="12" t="n"/>
      <c r="F501" s="12" t="n"/>
    </row>
    <row r="502" ht="15" customHeight="1">
      <c r="E502" s="12" t="n"/>
      <c r="F502" s="12" t="n"/>
    </row>
    <row r="503" ht="15" customHeight="1">
      <c r="E503" s="12" t="n"/>
      <c r="F503" s="12" t="n"/>
    </row>
    <row r="504" ht="15" customHeight="1">
      <c r="E504" s="12" t="n"/>
      <c r="F504" s="12" t="n"/>
    </row>
    <row r="505" ht="15" customHeight="1">
      <c r="E505" s="12" t="n"/>
      <c r="F505" s="12" t="n"/>
    </row>
    <row r="506" ht="15" customHeight="1">
      <c r="E506" s="12" t="n"/>
      <c r="F506" s="12" t="n"/>
    </row>
    <row r="507" ht="15" customHeight="1">
      <c r="E507" s="12" t="n"/>
      <c r="F507" s="12" t="n"/>
    </row>
    <row r="508" ht="15" customHeight="1">
      <c r="E508" s="12" t="n"/>
      <c r="F508" s="12" t="n"/>
    </row>
    <row r="509" ht="15" customHeight="1">
      <c r="E509" s="12" t="n"/>
      <c r="F509" s="12" t="n"/>
    </row>
    <row r="510" ht="15" customHeight="1">
      <c r="E510" s="12" t="n"/>
      <c r="F510" s="12" t="n"/>
    </row>
    <row r="511" ht="15" customHeight="1">
      <c r="E511" s="12" t="n"/>
      <c r="F511" s="12" t="n"/>
    </row>
    <row r="512" ht="15" customHeight="1">
      <c r="E512" s="12" t="n"/>
      <c r="F512" s="12" t="n"/>
    </row>
    <row r="513" ht="15" customHeight="1">
      <c r="E513" s="12" t="n"/>
      <c r="F513" s="12" t="n"/>
    </row>
    <row r="514" ht="15" customHeight="1">
      <c r="E514" s="12" t="n"/>
      <c r="F514" s="12" t="n"/>
    </row>
    <row r="515" ht="15" customHeight="1">
      <c r="E515" s="12" t="n"/>
      <c r="F515" s="12" t="n"/>
    </row>
    <row r="516" ht="15" customHeight="1">
      <c r="E516" s="12" t="n"/>
      <c r="F516" s="12" t="n"/>
    </row>
    <row r="517" ht="15" customHeight="1">
      <c r="E517" s="12" t="n"/>
      <c r="F517" s="12" t="n"/>
    </row>
    <row r="518" ht="15" customHeight="1">
      <c r="E518" s="12" t="n"/>
      <c r="F518" s="12" t="n"/>
    </row>
    <row r="519" ht="15" customHeight="1">
      <c r="E519" s="12" t="n"/>
      <c r="F519" s="12" t="n"/>
    </row>
    <row r="520" ht="15" customHeight="1">
      <c r="E520" s="12" t="n"/>
      <c r="F520" s="12" t="n"/>
    </row>
    <row r="521" ht="15" customHeight="1">
      <c r="E521" s="12" t="n"/>
      <c r="F521" s="12" t="n"/>
    </row>
    <row r="522" ht="15" customHeight="1">
      <c r="E522" s="12" t="n"/>
      <c r="F522" s="12" t="n"/>
    </row>
    <row r="523" ht="15" customHeight="1">
      <c r="E523" s="12" t="n"/>
      <c r="F523" s="12" t="n"/>
    </row>
    <row r="524" ht="15" customHeight="1">
      <c r="E524" s="12" t="n"/>
      <c r="F524" s="12" t="n"/>
    </row>
    <row r="525" ht="15" customHeight="1">
      <c r="E525" s="12" t="n"/>
      <c r="F525" s="12" t="n"/>
    </row>
    <row r="526" ht="15" customHeight="1">
      <c r="E526" s="12" t="n"/>
      <c r="F526" s="12" t="n"/>
    </row>
    <row r="527" ht="15" customHeight="1">
      <c r="E527" s="12" t="n"/>
      <c r="F527" s="12" t="n"/>
    </row>
    <row r="528" ht="15" customHeight="1">
      <c r="E528" s="12" t="n"/>
      <c r="F528" s="12" t="n"/>
    </row>
    <row r="529" ht="15" customHeight="1">
      <c r="E529" s="12" t="n"/>
      <c r="F529" s="12" t="n"/>
    </row>
    <row r="530" ht="15" customHeight="1">
      <c r="E530" s="12" t="n"/>
      <c r="F530" s="12" t="n"/>
    </row>
    <row r="531" ht="15" customHeight="1">
      <c r="E531" s="12" t="n"/>
      <c r="F531" s="12" t="n"/>
    </row>
    <row r="532" ht="15" customHeight="1">
      <c r="E532" s="12" t="n"/>
      <c r="F532" s="12" t="n"/>
    </row>
    <row r="533" ht="15" customHeight="1">
      <c r="E533" s="12" t="n"/>
      <c r="F533" s="12" t="n"/>
    </row>
    <row r="534" ht="15" customHeight="1">
      <c r="E534" s="12" t="n"/>
      <c r="F534" s="12" t="n"/>
    </row>
    <row r="535" ht="15" customHeight="1">
      <c r="E535" s="12" t="n"/>
      <c r="F535" s="12" t="n"/>
    </row>
    <row r="536" ht="15" customHeight="1">
      <c r="E536" s="12" t="n"/>
      <c r="F536" s="12" t="n"/>
    </row>
    <row r="537" ht="15" customHeight="1">
      <c r="E537" s="12" t="n"/>
      <c r="F537" s="12" t="n"/>
    </row>
    <row r="538" ht="15" customHeight="1">
      <c r="E538" s="12" t="n"/>
      <c r="F538" s="12" t="n"/>
    </row>
    <row r="539" ht="15" customHeight="1">
      <c r="E539" s="12" t="n"/>
      <c r="F539" s="12" t="n"/>
    </row>
    <row r="540" ht="15" customHeight="1">
      <c r="E540" s="12" t="n"/>
      <c r="F540" s="12" t="n"/>
    </row>
    <row r="541" ht="15" customHeight="1">
      <c r="E541" s="12" t="n"/>
      <c r="F541" s="12" t="n"/>
    </row>
    <row r="542" ht="15" customHeight="1">
      <c r="E542" s="12" t="n"/>
      <c r="F542" s="12" t="n"/>
    </row>
    <row r="543" ht="15" customHeight="1">
      <c r="E543" s="12" t="n"/>
      <c r="F543" s="12" t="n"/>
    </row>
    <row r="544" ht="15" customHeight="1">
      <c r="E544" s="12" t="n"/>
      <c r="F544" s="12" t="n"/>
    </row>
    <row r="545" ht="15" customHeight="1">
      <c r="E545" s="12" t="n"/>
      <c r="F545" s="12" t="n"/>
    </row>
    <row r="546" ht="15" customHeight="1">
      <c r="E546" s="12" t="n"/>
      <c r="F546" s="12" t="n"/>
    </row>
    <row r="547" ht="15" customHeight="1">
      <c r="E547" s="12" t="n"/>
      <c r="F547" s="12" t="n"/>
    </row>
    <row r="548" ht="15" customHeight="1">
      <c r="E548" s="12" t="n"/>
      <c r="F548" s="12" t="n"/>
    </row>
    <row r="549" ht="15" customHeight="1">
      <c r="E549" s="12" t="n"/>
      <c r="F549" s="12" t="n"/>
    </row>
    <row r="550" ht="15" customHeight="1">
      <c r="E550" s="12" t="n"/>
      <c r="F550" s="12" t="n"/>
    </row>
    <row r="551" ht="15" customHeight="1">
      <c r="E551" s="12" t="n"/>
      <c r="F551" s="12" t="n"/>
    </row>
    <row r="552" ht="15" customHeight="1">
      <c r="E552" s="12" t="n"/>
      <c r="F552" s="12" t="n"/>
    </row>
    <row r="553" ht="15" customHeight="1">
      <c r="E553" s="12" t="n"/>
      <c r="F553" s="12" t="n"/>
    </row>
    <row r="554" ht="15" customHeight="1">
      <c r="E554" s="12" t="n"/>
      <c r="F554" s="12" t="n"/>
    </row>
    <row r="555" ht="15" customHeight="1">
      <c r="E555" s="12" t="n"/>
      <c r="F555" s="12" t="n"/>
    </row>
    <row r="556" ht="15" customHeight="1">
      <c r="E556" s="12" t="n"/>
      <c r="F556" s="12" t="n"/>
    </row>
    <row r="557" ht="15" customHeight="1">
      <c r="E557" s="12" t="n"/>
      <c r="F557" s="12" t="n"/>
    </row>
    <row r="558" ht="15" customHeight="1">
      <c r="E558" s="12" t="n"/>
      <c r="F558" s="12" t="n"/>
    </row>
    <row r="559" ht="15" customHeight="1">
      <c r="E559" s="12" t="n"/>
      <c r="F559" s="12" t="n"/>
    </row>
    <row r="560" ht="15" customHeight="1">
      <c r="E560" s="12" t="n"/>
      <c r="F560" s="12" t="n"/>
    </row>
    <row r="561" ht="15" customHeight="1">
      <c r="E561" s="12" t="n"/>
      <c r="F561" s="12" t="n"/>
    </row>
    <row r="562" ht="15" customHeight="1">
      <c r="E562" s="12" t="n"/>
      <c r="F562" s="12" t="n"/>
    </row>
    <row r="563" ht="15" customHeight="1">
      <c r="E563" s="12" t="n"/>
      <c r="F563" s="12" t="n"/>
    </row>
    <row r="564" ht="15" customHeight="1">
      <c r="E564" s="12" t="n"/>
      <c r="F564" s="12" t="n"/>
    </row>
    <row r="565" ht="15" customHeight="1">
      <c r="E565" s="12" t="n"/>
      <c r="F565" s="12" t="n"/>
    </row>
    <row r="566" ht="15" customHeight="1">
      <c r="E566" s="12" t="n"/>
      <c r="F566" s="12" t="n"/>
    </row>
    <row r="567" ht="15" customHeight="1">
      <c r="E567" s="12" t="n"/>
      <c r="F567" s="12" t="n"/>
    </row>
    <row r="568" ht="15" customHeight="1">
      <c r="E568" s="12" t="n"/>
      <c r="F568" s="12" t="n"/>
    </row>
    <row r="569" ht="15" customHeight="1">
      <c r="E569" s="12" t="n"/>
      <c r="F569" s="12" t="n"/>
    </row>
    <row r="570" ht="15" customHeight="1">
      <c r="E570" s="12" t="n"/>
      <c r="F570" s="12" t="n"/>
    </row>
    <row r="571" ht="15" customHeight="1">
      <c r="E571" s="12" t="n"/>
      <c r="F571" s="12" t="n"/>
    </row>
    <row r="572" ht="15" customHeight="1">
      <c r="E572" s="12" t="n"/>
      <c r="F572" s="12" t="n"/>
    </row>
    <row r="573" ht="15" customHeight="1">
      <c r="E573" s="12" t="n"/>
      <c r="F573" s="12" t="n"/>
    </row>
    <row r="574" ht="15" customHeight="1">
      <c r="E574" s="12" t="n"/>
      <c r="F574" s="12" t="n"/>
    </row>
    <row r="575" ht="15" customHeight="1">
      <c r="E575" s="12" t="n"/>
      <c r="F575" s="12" t="n"/>
    </row>
    <row r="576" ht="15" customHeight="1">
      <c r="E576" s="12" t="n"/>
      <c r="F576" s="12" t="n"/>
    </row>
    <row r="577" ht="15" customHeight="1">
      <c r="E577" s="12" t="n"/>
      <c r="F577" s="12" t="n"/>
    </row>
    <row r="578" ht="15" customHeight="1">
      <c r="E578" s="12" t="n"/>
      <c r="F578" s="12" t="n"/>
    </row>
    <row r="579" ht="15" customHeight="1">
      <c r="E579" s="12" t="n"/>
      <c r="F579" s="12" t="n"/>
    </row>
    <row r="580" ht="15" customHeight="1">
      <c r="E580" s="12" t="n"/>
      <c r="F580" s="12" t="n"/>
    </row>
    <row r="581" ht="15" customHeight="1">
      <c r="E581" s="12" t="n"/>
      <c r="F581" s="12" t="n"/>
    </row>
    <row r="582" ht="15" customHeight="1">
      <c r="E582" s="12" t="n"/>
      <c r="F582" s="12" t="n"/>
    </row>
    <row r="583" ht="15" customHeight="1">
      <c r="E583" s="12" t="n"/>
      <c r="F583" s="12" t="n"/>
    </row>
    <row r="584" ht="15" customHeight="1">
      <c r="E584" s="12" t="n"/>
      <c r="F584" s="12" t="n"/>
    </row>
    <row r="585" ht="15" customHeight="1">
      <c r="E585" s="12" t="n"/>
      <c r="F585" s="12" t="n"/>
    </row>
    <row r="586" ht="15" customHeight="1">
      <c r="E586" s="12" t="n"/>
      <c r="F586" s="12" t="n"/>
    </row>
    <row r="587" ht="15" customHeight="1">
      <c r="E587" s="12" t="n"/>
      <c r="F587" s="12" t="n"/>
    </row>
    <row r="588" ht="15" customHeight="1">
      <c r="E588" s="12" t="n"/>
      <c r="F588" s="12" t="n"/>
    </row>
    <row r="589" ht="15" customHeight="1">
      <c r="E589" s="12" t="n"/>
      <c r="F589" s="12" t="n"/>
    </row>
    <row r="590" ht="15" customHeight="1">
      <c r="E590" s="12" t="n"/>
      <c r="F590" s="12" t="n"/>
    </row>
    <row r="591" ht="15" customHeight="1">
      <c r="E591" s="12" t="n"/>
      <c r="F591" s="12" t="n"/>
    </row>
    <row r="592" ht="15" customHeight="1">
      <c r="E592" s="12" t="n"/>
      <c r="F592" s="12" t="n"/>
    </row>
    <row r="593" ht="15" customHeight="1">
      <c r="E593" s="12" t="n"/>
      <c r="F593" s="12" t="n"/>
    </row>
    <row r="594" ht="15" customHeight="1">
      <c r="E594" s="12" t="n"/>
      <c r="F594" s="12" t="n"/>
    </row>
    <row r="595" ht="15" customHeight="1">
      <c r="E595" s="12" t="n"/>
      <c r="F595" s="12" t="n"/>
    </row>
    <row r="596" ht="15" customHeight="1">
      <c r="E596" s="12" t="n"/>
      <c r="F596" s="12" t="n"/>
    </row>
    <row r="597" ht="15" customHeight="1">
      <c r="E597" s="12" t="n"/>
      <c r="F597" s="12" t="n"/>
    </row>
    <row r="598" ht="15" customHeight="1">
      <c r="E598" s="12" t="n"/>
      <c r="F598" s="12" t="n"/>
    </row>
    <row r="599" ht="15" customHeight="1">
      <c r="E599" s="12" t="n"/>
      <c r="F599" s="12" t="n"/>
    </row>
    <row r="600" ht="15" customHeight="1">
      <c r="E600" s="12" t="n"/>
      <c r="F600" s="12" t="n"/>
    </row>
    <row r="601" ht="15" customHeight="1">
      <c r="E601" s="12" t="n"/>
      <c r="F601" s="12" t="n"/>
    </row>
    <row r="602" ht="15" customHeight="1">
      <c r="E602" s="12" t="n"/>
      <c r="F602" s="12" t="n"/>
    </row>
    <row r="603" ht="15" customHeight="1">
      <c r="E603" s="12" t="n"/>
      <c r="F603" s="12" t="n"/>
    </row>
    <row r="604" ht="15" customHeight="1">
      <c r="E604" s="12" t="n"/>
      <c r="F604" s="12" t="n"/>
    </row>
    <row r="605" ht="15" customHeight="1">
      <c r="E605" s="12" t="n"/>
      <c r="F605" s="12" t="n"/>
    </row>
    <row r="606" ht="15" customHeight="1">
      <c r="E606" s="12" t="n"/>
      <c r="F606" s="12" t="n"/>
    </row>
    <row r="607" ht="15" customHeight="1">
      <c r="E607" s="12" t="n"/>
      <c r="F607" s="12" t="n"/>
    </row>
    <row r="608" ht="15" customHeight="1">
      <c r="E608" s="12" t="n"/>
      <c r="F608" s="12" t="n"/>
    </row>
    <row r="609" ht="15" customHeight="1">
      <c r="E609" s="12" t="n"/>
      <c r="F609" s="12" t="n"/>
    </row>
    <row r="610" ht="15" customHeight="1">
      <c r="E610" s="12" t="n"/>
      <c r="F610" s="12" t="n"/>
    </row>
    <row r="611" ht="15" customHeight="1">
      <c r="E611" s="12" t="n"/>
      <c r="F611" s="12" t="n"/>
    </row>
    <row r="612" ht="15" customHeight="1">
      <c r="E612" s="12" t="n"/>
      <c r="F612" s="12" t="n"/>
    </row>
    <row r="613" ht="15" customHeight="1">
      <c r="E613" s="12" t="n"/>
      <c r="F613" s="12" t="n"/>
    </row>
    <row r="614" ht="15" customHeight="1">
      <c r="E614" s="12" t="n"/>
      <c r="F614" s="12" t="n"/>
    </row>
    <row r="615" ht="15" customHeight="1">
      <c r="E615" s="12" t="n"/>
      <c r="F615" s="12" t="n"/>
    </row>
    <row r="616" ht="15" customHeight="1">
      <c r="E616" s="12" t="n"/>
      <c r="F616" s="12" t="n"/>
    </row>
    <row r="617" ht="15" customHeight="1">
      <c r="E617" s="12" t="n"/>
      <c r="F617" s="12" t="n"/>
    </row>
    <row r="618" ht="15" customHeight="1">
      <c r="E618" s="12" t="n"/>
      <c r="F618" s="12" t="n"/>
    </row>
    <row r="619" ht="15" customHeight="1">
      <c r="E619" s="12" t="n"/>
      <c r="F619" s="12" t="n"/>
    </row>
    <row r="620" ht="15" customHeight="1">
      <c r="E620" s="12" t="n"/>
      <c r="F620" s="12" t="n"/>
    </row>
    <row r="621" ht="15" customHeight="1">
      <c r="E621" s="12" t="n"/>
      <c r="F621" s="12" t="n"/>
    </row>
    <row r="622" ht="15" customHeight="1">
      <c r="E622" s="12" t="n"/>
      <c r="F622" s="12" t="n"/>
    </row>
    <row r="623" ht="15" customHeight="1">
      <c r="E623" s="12" t="n"/>
      <c r="F623" s="12" t="n"/>
    </row>
    <row r="624" ht="15" customHeight="1">
      <c r="E624" s="12" t="n"/>
      <c r="F624" s="12" t="n"/>
    </row>
    <row r="625" ht="15" customHeight="1">
      <c r="E625" s="12" t="n"/>
      <c r="F625" s="12" t="n"/>
    </row>
    <row r="626" ht="15" customHeight="1">
      <c r="E626" s="12" t="n"/>
      <c r="F626" s="12" t="n"/>
    </row>
    <row r="627" ht="15" customHeight="1">
      <c r="E627" s="12" t="n"/>
      <c r="F627" s="12" t="n"/>
    </row>
    <row r="628" ht="15" customHeight="1">
      <c r="E628" s="12" t="n"/>
      <c r="F628" s="12" t="n"/>
    </row>
    <row r="629" ht="15" customHeight="1">
      <c r="E629" s="12" t="n"/>
      <c r="F629" s="12" t="n"/>
    </row>
    <row r="630" ht="15" customHeight="1">
      <c r="E630" s="12" t="n"/>
      <c r="F630" s="12" t="n"/>
    </row>
    <row r="631" ht="15" customHeight="1">
      <c r="E631" s="12" t="n"/>
      <c r="F631" s="12" t="n"/>
    </row>
    <row r="632" ht="15" customHeight="1">
      <c r="E632" s="12" t="n"/>
      <c r="F632" s="12" t="n"/>
    </row>
    <row r="633" ht="15" customHeight="1">
      <c r="E633" s="12" t="n"/>
      <c r="F633" s="12" t="n"/>
    </row>
    <row r="634" ht="15" customHeight="1">
      <c r="E634" s="12" t="n"/>
      <c r="F634" s="12" t="n"/>
    </row>
    <row r="635" ht="15" customHeight="1">
      <c r="E635" s="12" t="n"/>
      <c r="F635" s="12" t="n"/>
    </row>
    <row r="636" ht="15" customHeight="1">
      <c r="E636" s="12" t="n"/>
      <c r="F636" s="12" t="n"/>
    </row>
    <row r="637" ht="15" customHeight="1">
      <c r="E637" s="12" t="n"/>
      <c r="F637" s="12" t="n"/>
    </row>
    <row r="638" ht="15" customHeight="1">
      <c r="E638" s="12" t="n"/>
      <c r="F638" s="12" t="n"/>
    </row>
    <row r="639" ht="15" customHeight="1">
      <c r="E639" s="12" t="n"/>
      <c r="F639" s="12" t="n"/>
    </row>
    <row r="640" ht="15" customHeight="1">
      <c r="E640" s="12" t="n"/>
      <c r="F640" s="12" t="n"/>
    </row>
    <row r="641" ht="15" customHeight="1">
      <c r="E641" s="12" t="n"/>
      <c r="F641" s="12" t="n"/>
    </row>
    <row r="642" ht="15" customHeight="1">
      <c r="E642" s="12" t="n"/>
      <c r="F642" s="12" t="n"/>
    </row>
    <row r="643" ht="15" customHeight="1">
      <c r="E643" s="12" t="n"/>
      <c r="F643" s="12" t="n"/>
    </row>
    <row r="644" ht="15" customHeight="1">
      <c r="E644" s="12" t="n"/>
      <c r="F644" s="12" t="n"/>
    </row>
    <row r="645" ht="15" customHeight="1">
      <c r="E645" s="12" t="n"/>
      <c r="F645" s="12" t="n"/>
    </row>
    <row r="646" ht="15" customHeight="1">
      <c r="E646" s="12" t="n"/>
      <c r="F646" s="12" t="n"/>
    </row>
    <row r="647" ht="15" customHeight="1">
      <c r="E647" s="12" t="n"/>
      <c r="F647" s="12" t="n"/>
    </row>
    <row r="648" ht="15" customHeight="1">
      <c r="E648" s="12" t="n"/>
      <c r="F648" s="12" t="n"/>
    </row>
    <row r="649" ht="15" customHeight="1">
      <c r="E649" s="12" t="n"/>
      <c r="F649" s="12" t="n"/>
    </row>
    <row r="650" ht="15" customHeight="1">
      <c r="E650" s="12" t="n"/>
      <c r="F650" s="12" t="n"/>
    </row>
    <row r="651" ht="15" customHeight="1">
      <c r="E651" s="12" t="n"/>
      <c r="F651" s="12" t="n"/>
    </row>
    <row r="652" ht="15" customHeight="1">
      <c r="E652" s="12" t="n"/>
      <c r="F652" s="12" t="n"/>
    </row>
    <row r="653" ht="15" customHeight="1">
      <c r="E653" s="12" t="n"/>
      <c r="F653" s="12" t="n"/>
    </row>
    <row r="654" ht="15" customHeight="1">
      <c r="E654" s="12" t="n"/>
      <c r="F654" s="12" t="n"/>
    </row>
    <row r="655" ht="15" customHeight="1">
      <c r="E655" s="12" t="n"/>
      <c r="F655" s="12" t="n"/>
    </row>
    <row r="656" ht="15" customHeight="1">
      <c r="E656" s="12" t="n"/>
      <c r="F656" s="12" t="n"/>
    </row>
    <row r="657" ht="15" customHeight="1">
      <c r="E657" s="12" t="n"/>
      <c r="F657" s="12" t="n"/>
    </row>
    <row r="658" ht="15" customHeight="1">
      <c r="E658" s="12" t="n"/>
      <c r="F658" s="12" t="n"/>
    </row>
    <row r="659" ht="15" customHeight="1">
      <c r="E659" s="12" t="n"/>
      <c r="F659" s="12" t="n"/>
    </row>
    <row r="660" ht="15" customHeight="1">
      <c r="E660" s="12" t="n"/>
      <c r="F660" s="12" t="n"/>
    </row>
    <row r="661" ht="15" customHeight="1">
      <c r="E661" s="12" t="n"/>
      <c r="F661" s="12" t="n"/>
    </row>
    <row r="662" ht="15" customHeight="1">
      <c r="E662" s="12" t="n"/>
      <c r="F662" s="12" t="n"/>
    </row>
    <row r="663" ht="15" customHeight="1">
      <c r="E663" s="12" t="n"/>
      <c r="F663" s="12" t="n"/>
    </row>
    <row r="664" ht="15" customHeight="1">
      <c r="E664" s="12" t="n"/>
      <c r="F664" s="12" t="n"/>
    </row>
    <row r="665" ht="15" customHeight="1">
      <c r="E665" s="12" t="n"/>
      <c r="F665" s="12" t="n"/>
    </row>
    <row r="666" ht="15" customHeight="1">
      <c r="E666" s="12" t="n"/>
      <c r="F666" s="12" t="n"/>
    </row>
    <row r="667" ht="15" customHeight="1">
      <c r="E667" s="12" t="n"/>
      <c r="F667" s="12" t="n"/>
    </row>
    <row r="668" ht="15" customHeight="1">
      <c r="E668" s="12" t="n"/>
      <c r="F668" s="12" t="n"/>
    </row>
    <row r="669" ht="15" customHeight="1">
      <c r="E669" s="12" t="n"/>
      <c r="F669" s="12" t="n"/>
    </row>
    <row r="670" ht="15" customHeight="1">
      <c r="E670" s="12" t="n"/>
      <c r="F670" s="12" t="n"/>
    </row>
    <row r="671" ht="15" customHeight="1">
      <c r="E671" s="12" t="n"/>
      <c r="F671" s="12" t="n"/>
    </row>
    <row r="672" ht="15" customHeight="1">
      <c r="E672" s="12" t="n"/>
      <c r="F672" s="12" t="n"/>
    </row>
    <row r="673" ht="15" customHeight="1">
      <c r="E673" s="12" t="n"/>
      <c r="F673" s="12" t="n"/>
    </row>
    <row r="674" ht="15" customHeight="1">
      <c r="E674" s="12" t="n"/>
      <c r="F674" s="12" t="n"/>
    </row>
    <row r="675" ht="15" customHeight="1">
      <c r="E675" s="12" t="n"/>
      <c r="F675" s="12" t="n"/>
    </row>
    <row r="676" ht="15" customHeight="1">
      <c r="E676" s="12" t="n"/>
      <c r="F676" s="12" t="n"/>
    </row>
    <row r="677" ht="15" customHeight="1">
      <c r="E677" s="12" t="n"/>
      <c r="F677" s="12" t="n"/>
    </row>
    <row r="678" ht="15" customHeight="1">
      <c r="E678" s="12" t="n"/>
      <c r="F678" s="12" t="n"/>
    </row>
    <row r="679" ht="15" customHeight="1">
      <c r="E679" s="12" t="n"/>
      <c r="F679" s="12" t="n"/>
    </row>
    <row r="680" ht="15" customHeight="1">
      <c r="E680" s="12" t="n"/>
      <c r="F680" s="12" t="n"/>
    </row>
    <row r="681" ht="15" customHeight="1">
      <c r="E681" s="12" t="n"/>
      <c r="F681" s="12" t="n"/>
    </row>
    <row r="682" ht="15" customHeight="1">
      <c r="E682" s="12" t="n"/>
      <c r="F682" s="12" t="n"/>
    </row>
    <row r="683" ht="15" customHeight="1">
      <c r="E683" s="12" t="n"/>
      <c r="F683" s="12" t="n"/>
    </row>
    <row r="684" ht="15" customHeight="1">
      <c r="E684" s="12" t="n"/>
      <c r="F684" s="12" t="n"/>
    </row>
    <row r="685" ht="15" customHeight="1">
      <c r="E685" s="12" t="n"/>
      <c r="F685" s="12" t="n"/>
    </row>
    <row r="686" ht="15" customHeight="1">
      <c r="E686" s="12" t="n"/>
      <c r="F686" s="12" t="n"/>
    </row>
    <row r="687" ht="15" customHeight="1">
      <c r="E687" s="12" t="n"/>
      <c r="F687" s="12" t="n"/>
    </row>
    <row r="688" ht="15" customHeight="1">
      <c r="E688" s="12" t="n"/>
      <c r="F688" s="12" t="n"/>
    </row>
    <row r="689" ht="15" customHeight="1">
      <c r="E689" s="12" t="n"/>
      <c r="F689" s="12" t="n"/>
    </row>
    <row r="690" ht="15" customHeight="1">
      <c r="E690" s="12" t="n"/>
      <c r="F690" s="12" t="n"/>
    </row>
    <row r="691" ht="15" customHeight="1">
      <c r="E691" s="12" t="n"/>
      <c r="F691" s="12" t="n"/>
    </row>
    <row r="692" ht="15" customHeight="1">
      <c r="E692" s="12" t="n"/>
      <c r="F692" s="12" t="n"/>
    </row>
    <row r="693" ht="15" customHeight="1">
      <c r="E693" s="12" t="n"/>
      <c r="F693" s="12" t="n"/>
    </row>
    <row r="694" ht="15" customHeight="1">
      <c r="E694" s="12" t="n"/>
      <c r="F694" s="12" t="n"/>
    </row>
    <row r="695" ht="15" customHeight="1">
      <c r="E695" s="12" t="n"/>
      <c r="F695" s="12" t="n"/>
    </row>
    <row r="696" ht="15" customHeight="1">
      <c r="E696" s="12" t="n"/>
      <c r="F696" s="12" t="n"/>
    </row>
    <row r="697" ht="15" customHeight="1">
      <c r="E697" s="12" t="n"/>
      <c r="F697" s="12" t="n"/>
    </row>
    <row r="698" ht="15" customHeight="1">
      <c r="E698" s="12" t="n"/>
      <c r="F698" s="12" t="n"/>
    </row>
    <row r="699" ht="15" customHeight="1">
      <c r="E699" s="12" t="n"/>
      <c r="F699" s="12" t="n"/>
    </row>
    <row r="700" ht="15" customHeight="1">
      <c r="E700" s="12" t="n"/>
      <c r="F700" s="12" t="n"/>
    </row>
    <row r="701" ht="15" customHeight="1">
      <c r="E701" s="12" t="n"/>
      <c r="F701" s="12" t="n"/>
    </row>
    <row r="702" ht="15" customHeight="1">
      <c r="E702" s="12" t="n"/>
      <c r="F702" s="12" t="n"/>
    </row>
    <row r="703" ht="15" customHeight="1">
      <c r="E703" s="12" t="n"/>
      <c r="F703" s="12" t="n"/>
    </row>
    <row r="704" ht="15" customHeight="1">
      <c r="E704" s="12" t="n"/>
      <c r="F704" s="12" t="n"/>
    </row>
    <row r="705" ht="15" customHeight="1">
      <c r="E705" s="12" t="n"/>
      <c r="F705" s="12" t="n"/>
    </row>
    <row r="706" ht="15" customHeight="1">
      <c r="E706" s="12" t="n"/>
      <c r="F706" s="12" t="n"/>
    </row>
    <row r="707" ht="15" customHeight="1">
      <c r="E707" s="12" t="n"/>
      <c r="F707" s="12" t="n"/>
    </row>
    <row r="708" ht="15" customHeight="1">
      <c r="E708" s="12" t="n"/>
      <c r="F708" s="12" t="n"/>
    </row>
    <row r="709" ht="15" customHeight="1">
      <c r="E709" s="12" t="n"/>
      <c r="F709" s="12" t="n"/>
    </row>
    <row r="710" ht="15" customHeight="1">
      <c r="E710" s="12" t="n"/>
      <c r="F710" s="12" t="n"/>
    </row>
    <row r="711" ht="15" customHeight="1">
      <c r="E711" s="12" t="n"/>
      <c r="F711" s="12" t="n"/>
    </row>
    <row r="712" ht="15" customHeight="1">
      <c r="E712" s="12" t="n"/>
      <c r="F712" s="12" t="n"/>
    </row>
    <row r="713" ht="15" customHeight="1">
      <c r="E713" s="12" t="n"/>
      <c r="F713" s="12" t="n"/>
    </row>
    <row r="714" ht="15" customHeight="1">
      <c r="E714" s="12" t="n"/>
      <c r="F714" s="12" t="n"/>
    </row>
    <row r="715" ht="15" customHeight="1">
      <c r="E715" s="12" t="n"/>
      <c r="F715" s="12" t="n"/>
    </row>
    <row r="716" ht="15" customHeight="1">
      <c r="E716" s="12" t="n"/>
      <c r="F716" s="12" t="n"/>
    </row>
    <row r="717" ht="15" customHeight="1">
      <c r="E717" s="12" t="n"/>
      <c r="F717" s="12" t="n"/>
    </row>
    <row r="718" ht="15" customHeight="1">
      <c r="E718" s="12" t="n"/>
      <c r="F718" s="12" t="n"/>
    </row>
    <row r="719" ht="15" customHeight="1">
      <c r="E719" s="12" t="n"/>
      <c r="F719" s="12" t="n"/>
    </row>
    <row r="720" ht="15" customHeight="1">
      <c r="E720" s="12" t="n"/>
      <c r="F720" s="12" t="n"/>
    </row>
    <row r="721" ht="15" customHeight="1">
      <c r="E721" s="12" t="n"/>
      <c r="F721" s="12" t="n"/>
    </row>
    <row r="722" ht="15" customHeight="1">
      <c r="E722" s="12" t="n"/>
      <c r="F722" s="12" t="n"/>
    </row>
    <row r="723" ht="15" customHeight="1">
      <c r="E723" s="12" t="n"/>
      <c r="F723" s="12" t="n"/>
    </row>
    <row r="724" ht="15" customHeight="1">
      <c r="E724" s="12" t="n"/>
      <c r="F724" s="12" t="n"/>
    </row>
    <row r="725" ht="15" customHeight="1">
      <c r="E725" s="12" t="n"/>
      <c r="F725" s="12" t="n"/>
    </row>
    <row r="726" ht="15" customHeight="1">
      <c r="E726" s="12" t="n"/>
      <c r="F726" s="12" t="n"/>
    </row>
    <row r="727" ht="15" customHeight="1">
      <c r="E727" s="12" t="n"/>
      <c r="F727" s="12" t="n"/>
    </row>
    <row r="728" ht="15" customHeight="1">
      <c r="E728" s="12" t="n"/>
      <c r="F728" s="12" t="n"/>
    </row>
    <row r="729" ht="15" customHeight="1">
      <c r="E729" s="12" t="n"/>
      <c r="F729" s="12" t="n"/>
    </row>
    <row r="730" ht="15" customHeight="1">
      <c r="E730" s="12" t="n"/>
      <c r="F730" s="12" t="n"/>
    </row>
    <row r="731" ht="15" customHeight="1">
      <c r="E731" s="12" t="n"/>
      <c r="F731" s="12" t="n"/>
    </row>
    <row r="732" ht="15" customHeight="1">
      <c r="E732" s="12" t="n"/>
      <c r="F732" s="12" t="n"/>
    </row>
    <row r="733" ht="15" customHeight="1">
      <c r="E733" s="12" t="n"/>
      <c r="F733" s="12" t="n"/>
    </row>
    <row r="734" ht="15" customHeight="1">
      <c r="E734" s="12" t="n"/>
      <c r="F734" s="12" t="n"/>
    </row>
    <row r="735" ht="15" customHeight="1">
      <c r="E735" s="12" t="n"/>
      <c r="F735" s="12" t="n"/>
    </row>
    <row r="736" ht="15" customHeight="1">
      <c r="E736" s="12" t="n"/>
      <c r="F736" s="12" t="n"/>
    </row>
    <row r="737" ht="15" customHeight="1">
      <c r="E737" s="12" t="n"/>
      <c r="F737" s="12" t="n"/>
    </row>
    <row r="738" ht="15" customHeight="1">
      <c r="E738" s="12" t="n"/>
      <c r="F738" s="12" t="n"/>
    </row>
    <row r="739" ht="15" customHeight="1">
      <c r="E739" s="12" t="n"/>
      <c r="F739" s="12" t="n"/>
    </row>
    <row r="740" ht="15" customHeight="1">
      <c r="E740" s="12" t="n"/>
      <c r="F740" s="12" t="n"/>
    </row>
    <row r="741" ht="15" customHeight="1">
      <c r="E741" s="12" t="n"/>
      <c r="F741" s="12" t="n"/>
    </row>
    <row r="742" ht="15" customHeight="1">
      <c r="E742" s="12" t="n"/>
      <c r="F742" s="12" t="n"/>
    </row>
    <row r="743" ht="15" customHeight="1">
      <c r="E743" s="12" t="n"/>
      <c r="F743" s="12" t="n"/>
    </row>
    <row r="744" ht="15" customHeight="1">
      <c r="E744" s="12" t="n"/>
      <c r="F744" s="12" t="n"/>
    </row>
    <row r="745" ht="15" customHeight="1">
      <c r="E745" s="12" t="n"/>
      <c r="F745" s="12" t="n"/>
    </row>
    <row r="746" ht="15" customHeight="1">
      <c r="E746" s="12" t="n"/>
      <c r="F746" s="12" t="n"/>
    </row>
    <row r="747" ht="15" customHeight="1">
      <c r="E747" s="12" t="n"/>
      <c r="F747" s="12" t="n"/>
    </row>
    <row r="748" ht="15" customHeight="1">
      <c r="E748" s="12" t="n"/>
      <c r="F748" s="12" t="n"/>
    </row>
    <row r="749" ht="15" customHeight="1">
      <c r="E749" s="12" t="n"/>
      <c r="F749" s="12" t="n"/>
    </row>
    <row r="750" ht="15" customHeight="1">
      <c r="E750" s="12" t="n"/>
      <c r="F750" s="12" t="n"/>
    </row>
    <row r="751" ht="15" customHeight="1">
      <c r="E751" s="12" t="n"/>
      <c r="F751" s="12" t="n"/>
    </row>
    <row r="752" ht="15" customHeight="1">
      <c r="E752" s="12" t="n"/>
      <c r="F752" s="12" t="n"/>
    </row>
    <row r="753" ht="15" customHeight="1">
      <c r="E753" s="12" t="n"/>
      <c r="F753" s="12" t="n"/>
    </row>
    <row r="754" ht="15" customHeight="1">
      <c r="E754" s="12" t="n"/>
      <c r="F754" s="12" t="n"/>
    </row>
    <row r="755" ht="15" customHeight="1">
      <c r="E755" s="12" t="n"/>
      <c r="F755" s="12" t="n"/>
    </row>
    <row r="756" ht="15" customHeight="1">
      <c r="E756" s="12" t="n"/>
      <c r="F756" s="12" t="n"/>
    </row>
    <row r="757" ht="15" customHeight="1">
      <c r="E757" s="12" t="n"/>
      <c r="F757" s="12" t="n"/>
    </row>
    <row r="758" ht="15" customHeight="1">
      <c r="E758" s="12" t="n"/>
      <c r="F758" s="12" t="n"/>
    </row>
    <row r="759" ht="15" customHeight="1">
      <c r="E759" s="12" t="n"/>
      <c r="F759" s="12" t="n"/>
    </row>
    <row r="760" ht="15" customHeight="1">
      <c r="E760" s="12" t="n"/>
      <c r="F760" s="12" t="n"/>
    </row>
    <row r="761" ht="15" customHeight="1">
      <c r="E761" s="12" t="n"/>
      <c r="F761" s="12" t="n"/>
    </row>
    <row r="762" ht="15" customHeight="1">
      <c r="E762" s="12" t="n"/>
      <c r="F762" s="12" t="n"/>
    </row>
    <row r="763" ht="15" customHeight="1">
      <c r="E763" s="12" t="n"/>
      <c r="F763" s="12" t="n"/>
    </row>
    <row r="764" ht="15" customHeight="1">
      <c r="E764" s="12" t="n"/>
      <c r="F764" s="12" t="n"/>
    </row>
    <row r="765" ht="15" customHeight="1">
      <c r="E765" s="12" t="n"/>
      <c r="F765" s="12" t="n"/>
    </row>
    <row r="766" ht="15" customHeight="1">
      <c r="E766" s="12" t="n"/>
      <c r="F766" s="12" t="n"/>
    </row>
    <row r="767" ht="15" customHeight="1">
      <c r="E767" s="12" t="n"/>
      <c r="F767" s="12" t="n"/>
    </row>
    <row r="768" ht="15" customHeight="1">
      <c r="E768" s="12" t="n"/>
      <c r="F768" s="12" t="n"/>
    </row>
    <row r="769" ht="15" customHeight="1">
      <c r="E769" s="12" t="n"/>
      <c r="F769" s="12" t="n"/>
    </row>
    <row r="770" ht="15" customHeight="1">
      <c r="E770" s="12" t="n"/>
      <c r="F770" s="12" t="n"/>
    </row>
    <row r="771" ht="15" customHeight="1">
      <c r="E771" s="12" t="n"/>
      <c r="F771" s="12" t="n"/>
    </row>
    <row r="772" ht="15" customHeight="1">
      <c r="E772" s="12" t="n"/>
      <c r="F772" s="12" t="n"/>
    </row>
    <row r="773" ht="15" customHeight="1">
      <c r="E773" s="12" t="n"/>
      <c r="F773" s="12" t="n"/>
    </row>
    <row r="774" ht="15" customHeight="1">
      <c r="E774" s="12" t="n"/>
      <c r="F774" s="12" t="n"/>
    </row>
    <row r="775" ht="15" customHeight="1">
      <c r="E775" s="12" t="n"/>
      <c r="F775" s="12" t="n"/>
    </row>
    <row r="776" ht="15" customHeight="1">
      <c r="E776" s="12" t="n"/>
      <c r="F776" s="12" t="n"/>
    </row>
    <row r="777" ht="15" customHeight="1">
      <c r="E777" s="12" t="n"/>
      <c r="F777" s="12" t="n"/>
    </row>
    <row r="778" ht="15" customHeight="1">
      <c r="E778" s="12" t="n"/>
      <c r="F778" s="12" t="n"/>
    </row>
    <row r="779" ht="15" customHeight="1">
      <c r="E779" s="12" t="n"/>
      <c r="F779" s="12" t="n"/>
    </row>
    <row r="780" ht="15" customHeight="1">
      <c r="E780" s="12" t="n"/>
      <c r="F780" s="12" t="n"/>
    </row>
    <row r="781" ht="15" customHeight="1">
      <c r="E781" s="12" t="n"/>
      <c r="F781" s="12" t="n"/>
    </row>
    <row r="782" ht="15" customHeight="1">
      <c r="E782" s="12" t="n"/>
      <c r="F782" s="12" t="n"/>
    </row>
    <row r="783" ht="15" customHeight="1">
      <c r="E783" s="12" t="n"/>
      <c r="F783" s="12" t="n"/>
    </row>
    <row r="784" ht="15" customHeight="1">
      <c r="E784" s="12" t="n"/>
      <c r="F784" s="12" t="n"/>
    </row>
    <row r="785" ht="15" customHeight="1">
      <c r="E785" s="12" t="n"/>
      <c r="F785" s="12" t="n"/>
    </row>
    <row r="786" ht="15" customHeight="1">
      <c r="E786" s="12" t="n"/>
      <c r="F786" s="12" t="n"/>
    </row>
    <row r="787" ht="15" customHeight="1">
      <c r="E787" s="12" t="n"/>
      <c r="F787" s="12" t="n"/>
    </row>
    <row r="788" ht="15" customHeight="1">
      <c r="E788" s="12" t="n"/>
      <c r="F788" s="12" t="n"/>
    </row>
    <row r="789" ht="15" customHeight="1">
      <c r="E789" s="12" t="n"/>
      <c r="F789" s="12" t="n"/>
    </row>
    <row r="790" ht="15" customHeight="1">
      <c r="E790" s="12" t="n"/>
      <c r="F790" s="12" t="n"/>
    </row>
    <row r="791" ht="15" customHeight="1">
      <c r="E791" s="12" t="n"/>
      <c r="F791" s="12" t="n"/>
    </row>
    <row r="792" ht="15" customHeight="1">
      <c r="E792" s="12" t="n"/>
      <c r="F792" s="12" t="n"/>
    </row>
    <row r="793" ht="15" customHeight="1">
      <c r="E793" s="12" t="n"/>
      <c r="F793" s="12" t="n"/>
    </row>
    <row r="794" ht="15" customHeight="1">
      <c r="E794" s="12" t="n"/>
      <c r="F794" s="12" t="n"/>
    </row>
    <row r="795" ht="15" customHeight="1">
      <c r="E795" s="12" t="n"/>
      <c r="F795" s="12" t="n"/>
    </row>
    <row r="796" ht="15" customHeight="1">
      <c r="E796" s="12" t="n"/>
      <c r="F796" s="12" t="n"/>
    </row>
    <row r="797" ht="15" customHeight="1">
      <c r="E797" s="12" t="n"/>
      <c r="F797" s="12" t="n"/>
    </row>
    <row r="798" ht="15" customHeight="1">
      <c r="E798" s="12" t="n"/>
      <c r="F798" s="12" t="n"/>
    </row>
    <row r="799" ht="15" customHeight="1">
      <c r="E799" s="12" t="n"/>
      <c r="F799" s="12" t="n"/>
    </row>
    <row r="800" ht="15" customHeight="1">
      <c r="E800" s="12" t="n"/>
      <c r="F800" s="12" t="n"/>
    </row>
    <row r="801" ht="15" customHeight="1">
      <c r="E801" s="12" t="n"/>
      <c r="F801" s="12" t="n"/>
    </row>
    <row r="802" ht="15" customHeight="1">
      <c r="E802" s="12" t="n"/>
      <c r="F802" s="12" t="n"/>
    </row>
    <row r="803" ht="15" customHeight="1">
      <c r="E803" s="12" t="n"/>
      <c r="F803" s="12" t="n"/>
    </row>
    <row r="804" ht="15" customHeight="1">
      <c r="E804" s="12" t="n"/>
      <c r="F804" s="12" t="n"/>
    </row>
    <row r="805" ht="15" customHeight="1">
      <c r="E805" s="12" t="n"/>
      <c r="F805" s="12" t="n"/>
    </row>
    <row r="806" ht="15" customHeight="1">
      <c r="E806" s="12" t="n"/>
      <c r="F806" s="12" t="n"/>
    </row>
    <row r="807" ht="15" customHeight="1">
      <c r="E807" s="12" t="n"/>
      <c r="F807" s="12" t="n"/>
    </row>
    <row r="808" ht="15" customHeight="1">
      <c r="E808" s="12" t="n"/>
      <c r="F808" s="12" t="n"/>
    </row>
    <row r="809" ht="15" customHeight="1">
      <c r="E809" s="12" t="n"/>
      <c r="F809" s="12" t="n"/>
    </row>
    <row r="810" ht="15" customHeight="1">
      <c r="E810" s="12" t="n"/>
      <c r="F810" s="12" t="n"/>
    </row>
    <row r="811" ht="15" customHeight="1">
      <c r="E811" s="12" t="n"/>
      <c r="F811" s="12" t="n"/>
    </row>
    <row r="812" ht="15" customHeight="1">
      <c r="E812" s="12" t="n"/>
      <c r="F812" s="12" t="n"/>
    </row>
    <row r="813" ht="15" customHeight="1">
      <c r="E813" s="12" t="n"/>
      <c r="F813" s="12" t="n"/>
    </row>
    <row r="814" ht="15" customHeight="1">
      <c r="E814" s="12" t="n"/>
      <c r="F814" s="12" t="n"/>
    </row>
    <row r="815" ht="15" customHeight="1">
      <c r="E815" s="12" t="n"/>
      <c r="F815" s="12" t="n"/>
    </row>
    <row r="816" ht="15" customHeight="1">
      <c r="E816" s="12" t="n"/>
      <c r="F816" s="12" t="n"/>
    </row>
    <row r="817" ht="15" customHeight="1">
      <c r="E817" s="12" t="n"/>
      <c r="F817" s="12" t="n"/>
    </row>
    <row r="818" ht="15" customHeight="1">
      <c r="E818" s="12" t="n"/>
      <c r="F818" s="12" t="n"/>
    </row>
    <row r="819" ht="15" customHeight="1">
      <c r="E819" s="12" t="n"/>
      <c r="F819" s="12" t="n"/>
    </row>
    <row r="820" ht="15" customHeight="1">
      <c r="E820" s="12" t="n"/>
      <c r="F820" s="12" t="n"/>
    </row>
    <row r="821" ht="15" customHeight="1">
      <c r="E821" s="12" t="n"/>
      <c r="F821" s="12" t="n"/>
    </row>
    <row r="822" ht="15" customHeight="1">
      <c r="E822" s="12" t="n"/>
      <c r="F822" s="12" t="n"/>
    </row>
    <row r="823" ht="15" customHeight="1">
      <c r="E823" s="12" t="n"/>
      <c r="F823" s="12" t="n"/>
    </row>
    <row r="824" ht="15" customHeight="1">
      <c r="E824" s="12" t="n"/>
      <c r="F824" s="12" t="n"/>
    </row>
    <row r="825" ht="15" customHeight="1">
      <c r="E825" s="12" t="n"/>
      <c r="F825" s="12" t="n"/>
    </row>
    <row r="826" ht="15" customHeight="1">
      <c r="E826" s="12" t="n"/>
      <c r="F826" s="12" t="n"/>
    </row>
    <row r="827" ht="15" customHeight="1">
      <c r="E827" s="12" t="n"/>
      <c r="F827" s="12" t="n"/>
    </row>
    <row r="828" ht="15" customHeight="1">
      <c r="E828" s="12" t="n"/>
      <c r="F828" s="12" t="n"/>
    </row>
    <row r="829" ht="15" customHeight="1">
      <c r="E829" s="12" t="n"/>
      <c r="F829" s="12" t="n"/>
    </row>
    <row r="830" ht="15" customHeight="1">
      <c r="E830" s="12" t="n"/>
      <c r="F830" s="12" t="n"/>
    </row>
    <row r="831" ht="15" customHeight="1">
      <c r="E831" s="12" t="n"/>
      <c r="F831" s="12" t="n"/>
    </row>
    <row r="832" ht="15" customHeight="1">
      <c r="E832" s="12" t="n"/>
      <c r="F832" s="12" t="n"/>
    </row>
    <row r="833" ht="15" customHeight="1">
      <c r="E833" s="12" t="n"/>
      <c r="F833" s="12" t="n"/>
    </row>
    <row r="834" ht="15" customHeight="1">
      <c r="E834" s="12" t="n"/>
      <c r="F834" s="12" t="n"/>
    </row>
    <row r="835" ht="15" customHeight="1">
      <c r="E835" s="12" t="n"/>
      <c r="F835" s="12" t="n"/>
    </row>
    <row r="836" ht="15" customHeight="1">
      <c r="E836" s="12" t="n"/>
      <c r="F836" s="12" t="n"/>
    </row>
    <row r="837" ht="15" customHeight="1">
      <c r="E837" s="12" t="n"/>
      <c r="F837" s="12" t="n"/>
    </row>
    <row r="838" ht="15" customHeight="1">
      <c r="E838" s="12" t="n"/>
      <c r="F838" s="12" t="n"/>
    </row>
    <row r="839" ht="15" customHeight="1">
      <c r="E839" s="12" t="n"/>
      <c r="F839" s="12" t="n"/>
    </row>
    <row r="840" ht="15" customHeight="1">
      <c r="E840" s="12" t="n"/>
      <c r="F840" s="12" t="n"/>
    </row>
    <row r="841" ht="15" customHeight="1">
      <c r="E841" s="12" t="n"/>
      <c r="F841" s="12" t="n"/>
    </row>
    <row r="842" ht="15" customHeight="1">
      <c r="E842" s="12" t="n"/>
      <c r="F842" s="12" t="n"/>
    </row>
    <row r="843" ht="15" customHeight="1">
      <c r="E843" s="12" t="n"/>
      <c r="F843" s="12" t="n"/>
    </row>
    <row r="844" ht="15" customHeight="1">
      <c r="E844" s="12" t="n"/>
      <c r="F844" s="12" t="n"/>
    </row>
    <row r="845" ht="15" customHeight="1">
      <c r="E845" s="12" t="n"/>
      <c r="F845" s="12" t="n"/>
    </row>
    <row r="846" ht="15" customHeight="1">
      <c r="E846" s="12" t="n"/>
      <c r="F846" s="12" t="n"/>
    </row>
    <row r="847" ht="15" customHeight="1">
      <c r="E847" s="12" t="n"/>
      <c r="F847" s="12" t="n"/>
    </row>
    <row r="848" ht="15" customHeight="1">
      <c r="E848" s="12" t="n"/>
      <c r="F848" s="12" t="n"/>
    </row>
    <row r="849" ht="15" customHeight="1">
      <c r="E849" s="12" t="n"/>
      <c r="F849" s="12" t="n"/>
    </row>
    <row r="850" ht="15" customHeight="1">
      <c r="E850" s="12" t="n"/>
      <c r="F850" s="12" t="n"/>
    </row>
    <row r="851" ht="15" customHeight="1">
      <c r="E851" s="12" t="n"/>
      <c r="F851" s="12" t="n"/>
    </row>
    <row r="852" ht="15" customHeight="1">
      <c r="E852" s="12" t="n"/>
      <c r="F852" s="12" t="n"/>
    </row>
    <row r="853" ht="15" customHeight="1">
      <c r="E853" s="12" t="n"/>
      <c r="F853" s="12" t="n"/>
    </row>
    <row r="854" ht="15" customHeight="1">
      <c r="E854" s="12" t="n"/>
      <c r="F854" s="12" t="n"/>
    </row>
    <row r="855" ht="15" customHeight="1">
      <c r="E855" s="12" t="n"/>
      <c r="F855" s="12" t="n"/>
    </row>
    <row r="856" ht="15" customHeight="1">
      <c r="E856" s="12" t="n"/>
      <c r="F856" s="12" t="n"/>
    </row>
    <row r="857" ht="15" customHeight="1">
      <c r="E857" s="12" t="n"/>
      <c r="F857" s="12" t="n"/>
    </row>
    <row r="858" ht="15" customHeight="1">
      <c r="E858" s="12" t="n"/>
      <c r="F858" s="12" t="n"/>
    </row>
    <row r="859" ht="15" customHeight="1">
      <c r="E859" s="12" t="n"/>
      <c r="F859" s="12" t="n"/>
    </row>
    <row r="860" ht="15" customHeight="1">
      <c r="E860" s="12" t="n"/>
      <c r="F860" s="12" t="n"/>
    </row>
    <row r="861" ht="15" customHeight="1">
      <c r="E861" s="12" t="n"/>
      <c r="F861" s="12" t="n"/>
    </row>
    <row r="862" ht="15" customHeight="1">
      <c r="E862" s="12" t="n"/>
      <c r="F862" s="12" t="n"/>
    </row>
    <row r="863" ht="15" customHeight="1">
      <c r="E863" s="12" t="n"/>
      <c r="F863" s="12" t="n"/>
    </row>
    <row r="864" ht="15" customHeight="1">
      <c r="E864" s="12" t="n"/>
      <c r="F864" s="12" t="n"/>
    </row>
    <row r="865" ht="15" customHeight="1">
      <c r="E865" s="12" t="n"/>
      <c r="F865" s="12" t="n"/>
    </row>
    <row r="866" ht="15" customHeight="1">
      <c r="E866" s="12" t="n"/>
      <c r="F866" s="12" t="n"/>
    </row>
    <row r="867" ht="15" customHeight="1">
      <c r="E867" s="12" t="n"/>
      <c r="F867" s="12" t="n"/>
    </row>
    <row r="868" ht="15" customHeight="1">
      <c r="E868" s="12" t="n"/>
      <c r="F868" s="12" t="n"/>
    </row>
    <row r="869" ht="15" customHeight="1">
      <c r="E869" s="12" t="n"/>
      <c r="F869" s="12" t="n"/>
    </row>
    <row r="870" ht="15" customHeight="1">
      <c r="E870" s="12" t="n"/>
      <c r="F870" s="12" t="n"/>
    </row>
    <row r="871" ht="15" customHeight="1">
      <c r="E871" s="12" t="n"/>
      <c r="F871" s="12" t="n"/>
    </row>
    <row r="872" ht="15" customHeight="1">
      <c r="E872" s="12" t="n"/>
      <c r="F872" s="12" t="n"/>
    </row>
    <row r="873" ht="15" customHeight="1">
      <c r="E873" s="12" t="n"/>
      <c r="F873" s="12" t="n"/>
    </row>
    <row r="874" ht="15" customHeight="1">
      <c r="E874" s="12" t="n"/>
      <c r="F874" s="12" t="n"/>
    </row>
    <row r="875" ht="15" customHeight="1">
      <c r="E875" s="12" t="n"/>
      <c r="F875" s="12" t="n"/>
    </row>
    <row r="876" ht="15" customHeight="1">
      <c r="E876" s="12" t="n"/>
      <c r="F876" s="12" t="n"/>
    </row>
    <row r="877" ht="15" customHeight="1">
      <c r="E877" s="12" t="n"/>
      <c r="F877" s="12" t="n"/>
    </row>
    <row r="878" ht="15" customHeight="1">
      <c r="E878" s="12" t="n"/>
      <c r="F878" s="12" t="n"/>
    </row>
    <row r="879" ht="15" customHeight="1">
      <c r="E879" s="12" t="n"/>
      <c r="F879" s="12" t="n"/>
    </row>
    <row r="880" ht="15" customHeight="1">
      <c r="E880" s="12" t="n"/>
      <c r="F880" s="12" t="n"/>
    </row>
    <row r="881" ht="15" customHeight="1">
      <c r="E881" s="12" t="n"/>
      <c r="F881" s="12" t="n"/>
    </row>
    <row r="882" ht="15" customHeight="1">
      <c r="E882" s="12" t="n"/>
      <c r="F882" s="12" t="n"/>
    </row>
    <row r="883" ht="15" customHeight="1">
      <c r="E883" s="12" t="n"/>
      <c r="F883" s="12" t="n"/>
    </row>
    <row r="884" ht="15" customHeight="1">
      <c r="E884" s="12" t="n"/>
      <c r="F884" s="12" t="n"/>
    </row>
    <row r="885" ht="15" customHeight="1">
      <c r="E885" s="12" t="n"/>
      <c r="F885" s="12" t="n"/>
    </row>
    <row r="886" ht="15" customHeight="1">
      <c r="E886" s="12" t="n"/>
      <c r="F886" s="12" t="n"/>
    </row>
    <row r="887" ht="15" customHeight="1">
      <c r="E887" s="12" t="n"/>
      <c r="F887" s="12" t="n"/>
    </row>
    <row r="888" ht="15" customHeight="1">
      <c r="E888" s="12" t="n"/>
      <c r="F888" s="12" t="n"/>
    </row>
    <row r="889" ht="15" customHeight="1">
      <c r="E889" s="12" t="n"/>
      <c r="F889" s="12" t="n"/>
    </row>
    <row r="890" ht="15" customHeight="1">
      <c r="E890" s="12" t="n"/>
      <c r="F890" s="12" t="n"/>
    </row>
    <row r="891" ht="15" customHeight="1">
      <c r="E891" s="12" t="n"/>
      <c r="F891" s="12" t="n"/>
    </row>
    <row r="892" ht="15" customHeight="1">
      <c r="E892" s="12" t="n"/>
      <c r="F892" s="12" t="n"/>
    </row>
    <row r="893" ht="15" customHeight="1">
      <c r="E893" s="12" t="n"/>
      <c r="F893" s="12" t="n"/>
    </row>
    <row r="894" ht="15" customHeight="1">
      <c r="E894" s="12" t="n"/>
      <c r="F894" s="12" t="n"/>
    </row>
    <row r="895" ht="15" customHeight="1">
      <c r="E895" s="12" t="n"/>
      <c r="F895" s="12" t="n"/>
    </row>
    <row r="896" ht="15" customHeight="1">
      <c r="E896" s="12" t="n"/>
      <c r="F896" s="12" t="n"/>
    </row>
    <row r="897" ht="15" customHeight="1">
      <c r="E897" s="12" t="n"/>
      <c r="F897" s="12" t="n"/>
    </row>
    <row r="898" ht="15" customHeight="1">
      <c r="E898" s="12" t="n"/>
      <c r="F898" s="12" t="n"/>
    </row>
    <row r="899" ht="15" customHeight="1">
      <c r="E899" s="12" t="n"/>
      <c r="F899" s="12" t="n"/>
    </row>
    <row r="900" ht="15" customHeight="1">
      <c r="E900" s="12" t="n"/>
      <c r="F900" s="12" t="n"/>
    </row>
    <row r="901" ht="15" customHeight="1">
      <c r="E901" s="12" t="n"/>
      <c r="F901" s="12" t="n"/>
    </row>
    <row r="902" ht="15" customHeight="1">
      <c r="E902" s="12" t="n"/>
      <c r="F902" s="12" t="n"/>
    </row>
    <row r="903" ht="15" customHeight="1">
      <c r="E903" s="12" t="n"/>
      <c r="F903" s="12" t="n"/>
    </row>
    <row r="904" ht="15" customHeight="1">
      <c r="E904" s="12" t="n"/>
      <c r="F904" s="12" t="n"/>
    </row>
    <row r="905" ht="15" customHeight="1">
      <c r="E905" s="12" t="n"/>
      <c r="F905" s="12" t="n"/>
    </row>
    <row r="906" ht="15" customHeight="1">
      <c r="E906" s="12" t="n"/>
      <c r="F906" s="12" t="n"/>
    </row>
    <row r="907" ht="15" customHeight="1">
      <c r="E907" s="12" t="n"/>
      <c r="F907" s="12" t="n"/>
    </row>
    <row r="908" ht="15" customHeight="1">
      <c r="E908" s="12" t="n"/>
      <c r="F908" s="12" t="n"/>
    </row>
    <row r="909" ht="15" customHeight="1">
      <c r="E909" s="12" t="n"/>
      <c r="F909" s="12" t="n"/>
    </row>
    <row r="910" ht="15" customHeight="1">
      <c r="E910" s="12" t="n"/>
      <c r="F910" s="12" t="n"/>
    </row>
    <row r="911" ht="15" customHeight="1">
      <c r="E911" s="12" t="n"/>
      <c r="F911" s="12" t="n"/>
    </row>
    <row r="912" ht="15" customHeight="1">
      <c r="E912" s="12" t="n"/>
      <c r="F912" s="12" t="n"/>
    </row>
    <row r="913" ht="15" customHeight="1">
      <c r="E913" s="12" t="n"/>
      <c r="F913" s="12" t="n"/>
    </row>
    <row r="914" ht="15" customHeight="1">
      <c r="E914" s="12" t="n"/>
      <c r="F914" s="12" t="n"/>
    </row>
    <row r="915" ht="15" customHeight="1">
      <c r="E915" s="12" t="n"/>
      <c r="F915" s="12" t="n"/>
    </row>
    <row r="916" ht="15" customHeight="1">
      <c r="E916" s="12" t="n"/>
      <c r="F916" s="12" t="n"/>
    </row>
    <row r="917" ht="15" customHeight="1">
      <c r="E917" s="12" t="n"/>
      <c r="F917" s="12" t="n"/>
    </row>
    <row r="918" ht="15" customHeight="1">
      <c r="E918" s="12" t="n"/>
      <c r="F918" s="12" t="n"/>
    </row>
    <row r="919" ht="15" customHeight="1">
      <c r="E919" s="12" t="n"/>
      <c r="F919" s="12" t="n"/>
    </row>
    <row r="920" ht="15" customHeight="1">
      <c r="E920" s="12" t="n"/>
      <c r="F920" s="12" t="n"/>
    </row>
    <row r="921" ht="15" customHeight="1">
      <c r="E921" s="12" t="n"/>
      <c r="F921" s="12" t="n"/>
    </row>
    <row r="922" ht="15" customHeight="1">
      <c r="E922" s="12" t="n"/>
      <c r="F922" s="12" t="n"/>
    </row>
    <row r="923" ht="15" customHeight="1">
      <c r="E923" s="12" t="n"/>
      <c r="F923" s="12" t="n"/>
    </row>
    <row r="924" ht="15" customHeight="1">
      <c r="E924" s="12" t="n"/>
      <c r="F924" s="12" t="n"/>
    </row>
    <row r="925" ht="15" customHeight="1">
      <c r="E925" s="12" t="n"/>
      <c r="F925" s="12" t="n"/>
    </row>
    <row r="926" ht="15" customHeight="1">
      <c r="E926" s="12" t="n"/>
      <c r="F926" s="12" t="n"/>
    </row>
    <row r="927" ht="15" customHeight="1">
      <c r="E927" s="12" t="n"/>
      <c r="F927" s="12" t="n"/>
    </row>
    <row r="928" ht="15" customHeight="1">
      <c r="E928" s="12" t="n"/>
      <c r="F928" s="12" t="n"/>
    </row>
    <row r="929" ht="15" customHeight="1">
      <c r="E929" s="12" t="n"/>
      <c r="F929" s="12" t="n"/>
    </row>
    <row r="930" ht="15" customHeight="1">
      <c r="E930" s="12" t="n"/>
      <c r="F930" s="12" t="n"/>
    </row>
    <row r="931" ht="15" customHeight="1">
      <c r="E931" s="12" t="n"/>
      <c r="F931" s="12" t="n"/>
    </row>
    <row r="932" ht="15" customHeight="1">
      <c r="E932" s="12" t="n"/>
      <c r="F932" s="12" t="n"/>
    </row>
    <row r="933" ht="15" customHeight="1">
      <c r="E933" s="12" t="n"/>
      <c r="F933" s="12" t="n"/>
    </row>
    <row r="934" ht="15" customHeight="1">
      <c r="E934" s="12" t="n"/>
      <c r="F934" s="12" t="n"/>
    </row>
    <row r="935" ht="15" customHeight="1">
      <c r="E935" s="12" t="n"/>
      <c r="F935" s="12" t="n"/>
    </row>
    <row r="936" ht="15" customHeight="1">
      <c r="E936" s="12" t="n"/>
      <c r="F936" s="12" t="n"/>
    </row>
    <row r="937" ht="15" customHeight="1">
      <c r="E937" s="12" t="n"/>
      <c r="F937" s="12" t="n"/>
    </row>
    <row r="938" ht="15" customHeight="1">
      <c r="E938" s="12" t="n"/>
      <c r="F938" s="12" t="n"/>
    </row>
    <row r="939" ht="15" customHeight="1">
      <c r="E939" s="12" t="n"/>
      <c r="F939" s="12" t="n"/>
    </row>
    <row r="940" ht="15" customHeight="1">
      <c r="E940" s="12" t="n"/>
      <c r="F940" s="12" t="n"/>
    </row>
    <row r="941" ht="15" customHeight="1">
      <c r="E941" s="12" t="n"/>
      <c r="F941" s="12" t="n"/>
    </row>
    <row r="942" ht="15" customHeight="1">
      <c r="E942" s="12" t="n"/>
      <c r="F942" s="12" t="n"/>
    </row>
    <row r="943" ht="15" customHeight="1">
      <c r="E943" s="12" t="n"/>
      <c r="F943" s="12" t="n"/>
    </row>
    <row r="944" ht="15" customHeight="1">
      <c r="E944" s="12" t="n"/>
      <c r="F944" s="12" t="n"/>
    </row>
    <row r="945" ht="15" customHeight="1">
      <c r="E945" s="12" t="n"/>
      <c r="F945" s="12" t="n"/>
    </row>
    <row r="946" ht="15" customHeight="1">
      <c r="E946" s="12" t="n"/>
      <c r="F946" s="12" t="n"/>
    </row>
    <row r="947" ht="15" customHeight="1">
      <c r="E947" s="12" t="n"/>
      <c r="F947" s="12" t="n"/>
    </row>
    <row r="948" ht="15" customHeight="1">
      <c r="E948" s="12" t="n"/>
      <c r="F948" s="12" t="n"/>
    </row>
    <row r="949" ht="15" customHeight="1">
      <c r="E949" s="12" t="n"/>
      <c r="F949" s="12" t="n"/>
    </row>
    <row r="950" ht="15" customHeight="1">
      <c r="E950" s="12" t="n"/>
      <c r="F950" s="12" t="n"/>
    </row>
    <row r="951" ht="15" customHeight="1">
      <c r="E951" s="12" t="n"/>
      <c r="F951" s="12" t="n"/>
    </row>
    <row r="952" ht="15" customHeight="1">
      <c r="E952" s="12" t="n"/>
      <c r="F952" s="12" t="n"/>
    </row>
    <row r="953" ht="15" customHeight="1">
      <c r="E953" s="12" t="n"/>
      <c r="F953" s="12" t="n"/>
    </row>
    <row r="954" ht="15" customHeight="1">
      <c r="E954" s="12" t="n"/>
      <c r="F954" s="12" t="n"/>
    </row>
    <row r="955" ht="15" customHeight="1">
      <c r="E955" s="12" t="n"/>
      <c r="F955" s="12" t="n"/>
    </row>
    <row r="956" ht="15" customHeight="1">
      <c r="E956" s="12" t="n"/>
      <c r="F956" s="12" t="n"/>
    </row>
    <row r="957" ht="15" customHeight="1">
      <c r="E957" s="12" t="n"/>
      <c r="F957" s="12" t="n"/>
    </row>
    <row r="958" ht="15" customHeight="1">
      <c r="E958" s="12" t="n"/>
      <c r="F958" s="12" t="n"/>
    </row>
    <row r="959" ht="15" customHeight="1">
      <c r="E959" s="12" t="n"/>
      <c r="F959" s="12" t="n"/>
    </row>
    <row r="960" ht="15" customHeight="1">
      <c r="E960" s="12" t="n"/>
      <c r="F960" s="12" t="n"/>
    </row>
    <row r="961" ht="15" customHeight="1">
      <c r="E961" s="12" t="n"/>
      <c r="F961" s="12" t="n"/>
    </row>
    <row r="962" ht="15" customHeight="1">
      <c r="E962" s="12" t="n"/>
      <c r="F962" s="12" t="n"/>
    </row>
    <row r="963" ht="15" customHeight="1">
      <c r="E963" s="12" t="n"/>
      <c r="F963" s="12" t="n"/>
    </row>
    <row r="964" ht="15" customHeight="1">
      <c r="E964" s="12" t="n"/>
      <c r="F964" s="12" t="n"/>
    </row>
    <row r="965" ht="15" customHeight="1">
      <c r="E965" s="12" t="n"/>
      <c r="F965" s="12" t="n"/>
    </row>
    <row r="966" ht="15" customHeight="1">
      <c r="E966" s="12" t="n"/>
      <c r="F966" s="12" t="n"/>
    </row>
    <row r="967" ht="15" customHeight="1">
      <c r="E967" s="12" t="n"/>
      <c r="F967" s="12" t="n"/>
    </row>
    <row r="968" ht="15" customHeight="1">
      <c r="E968" s="12" t="n"/>
      <c r="F968" s="12" t="n"/>
    </row>
    <row r="969" ht="15" customHeight="1">
      <c r="E969" s="12" t="n"/>
      <c r="F969" s="12" t="n"/>
    </row>
    <row r="970" ht="15" customHeight="1">
      <c r="E970" s="12" t="n"/>
      <c r="F970" s="12" t="n"/>
    </row>
    <row r="971" ht="15" customHeight="1">
      <c r="E971" s="12" t="n"/>
      <c r="F971" s="12" t="n"/>
    </row>
    <row r="972" ht="15" customHeight="1">
      <c r="E972" s="12" t="n"/>
      <c r="F972" s="12" t="n"/>
    </row>
    <row r="973" ht="15" customHeight="1">
      <c r="E973" s="12" t="n"/>
      <c r="F973" s="12" t="n"/>
    </row>
    <row r="974" ht="15" customHeight="1">
      <c r="E974" s="12" t="n"/>
      <c r="F974" s="12" t="n"/>
    </row>
    <row r="975" ht="15" customHeight="1">
      <c r="E975" s="12" t="n"/>
      <c r="F975" s="12" t="n"/>
    </row>
    <row r="976" ht="15" customHeight="1">
      <c r="E976" s="12" t="n"/>
      <c r="F976" s="12" t="n"/>
    </row>
    <row r="977" ht="15" customHeight="1">
      <c r="E977" s="12" t="n"/>
      <c r="F977" s="12" t="n"/>
    </row>
    <row r="978" ht="15" customHeight="1">
      <c r="E978" s="12" t="n"/>
      <c r="F978" s="12" t="n"/>
    </row>
    <row r="979" ht="15" customHeight="1">
      <c r="E979" s="12" t="n"/>
      <c r="F979" s="12" t="n"/>
    </row>
    <row r="980" ht="15" customHeight="1">
      <c r="E980" s="12" t="n"/>
      <c r="F980" s="12" t="n"/>
    </row>
    <row r="981" ht="15" customHeight="1">
      <c r="E981" s="12" t="n"/>
      <c r="F981" s="12" t="n"/>
    </row>
    <row r="982" ht="15" customHeight="1">
      <c r="E982" s="12" t="n"/>
      <c r="F982" s="12" t="n"/>
    </row>
    <row r="983" ht="15" customHeight="1">
      <c r="E983" s="12" t="n"/>
      <c r="F983" s="12" t="n"/>
    </row>
    <row r="984" ht="15" customHeight="1">
      <c r="E984" s="12" t="n"/>
      <c r="F984" s="12" t="n"/>
    </row>
    <row r="985" ht="15" customHeight="1">
      <c r="E985" s="12" t="n"/>
      <c r="F985" s="12" t="n"/>
    </row>
    <row r="986" ht="15" customHeight="1">
      <c r="E986" s="12" t="n"/>
      <c r="F986" s="12" t="n"/>
    </row>
    <row r="987" ht="15" customHeight="1">
      <c r="E987" s="12" t="n"/>
      <c r="F987" s="12" t="n"/>
    </row>
    <row r="988" ht="15" customHeight="1">
      <c r="E988" s="12" t="n"/>
      <c r="F988" s="12" t="n"/>
    </row>
    <row r="989" ht="15" customHeight="1">
      <c r="E989" s="12" t="n"/>
      <c r="F989" s="12" t="n"/>
    </row>
    <row r="990" ht="15" customHeight="1">
      <c r="E990" s="12" t="n"/>
      <c r="F990" s="12" t="n"/>
    </row>
    <row r="991" ht="15" customHeight="1">
      <c r="E991" s="12" t="n"/>
      <c r="F991" s="12" t="n"/>
    </row>
    <row r="992" ht="15" customHeight="1">
      <c r="E992" s="12" t="n"/>
      <c r="F992" s="12" t="n"/>
    </row>
    <row r="993" ht="15" customHeight="1">
      <c r="E993" s="12" t="n"/>
      <c r="F993" s="12" t="n"/>
    </row>
    <row r="994" ht="15" customHeight="1">
      <c r="E994" s="12" t="n"/>
      <c r="F994" s="12" t="n"/>
    </row>
  </sheetData>
  <printOptions horizontalCentered="1" verticalCentered="1"/>
  <pageMargins left="0.25" right="0.25" top="0.75" bottom="0.75" header="0" footer="0"/>
  <pageSetup orientation="portrait" paperSize="9" scale="10"/>
</worksheet>
</file>

<file path=xl/worksheets/sheet7.xml><?xml version="1.0" encoding="utf-8"?>
<worksheet xmlns="http://schemas.openxmlformats.org/spreadsheetml/2006/main">
  <sheetPr codeName="Sheet7">
    <outlinePr summaryBelow="1" summaryRight="1"/>
    <pageSetUpPr/>
  </sheetPr>
  <dimension ref="A1:P8"/>
  <sheetViews>
    <sheetView showGridLines="0" tabSelected="1" workbookViewId="0">
      <selection activeCell="A2" sqref="A2"/>
    </sheetView>
  </sheetViews>
  <sheetFormatPr baseColWidth="8" defaultColWidth="14.3984375" defaultRowHeight="15" customHeight="1"/>
  <cols>
    <col width="14" customWidth="1" style="395" min="1" max="1"/>
    <col width="21.5" customWidth="1" style="395" min="2" max="2"/>
    <col width="22.5" customWidth="1" style="395" min="3" max="3"/>
    <col width="19" customWidth="1" style="395" min="4" max="4"/>
    <col width="13.69921875" customWidth="1" style="395" min="5" max="5"/>
    <col width="18.19921875" customWidth="1" style="395" min="6" max="6"/>
    <col width="32.69921875" customWidth="1" style="395" min="7" max="7"/>
    <col width="13.59765625" customWidth="1" style="395" min="8" max="8"/>
    <col width="16.19921875" customWidth="1" style="395" min="9" max="9"/>
    <col width="20" customWidth="1" style="395" min="10" max="10"/>
    <col width="20.69921875" customWidth="1" style="395" min="11" max="11"/>
    <col width="23.8984375" customWidth="1" style="395" min="12" max="12"/>
    <col width="8.59765625" customWidth="1" style="395" min="13" max="14"/>
    <col width="11.19921875" customWidth="1" style="395" min="15" max="15"/>
    <col width="13.5" customWidth="1" style="395" min="16" max="16"/>
    <col width="8.59765625" customWidth="1" style="395" min="17" max="26"/>
    <col width="14.3984375" customWidth="1" style="395" min="27" max="28"/>
    <col width="14.3984375" customWidth="1" style="395" min="29" max="16384"/>
  </cols>
  <sheetData>
    <row r="1" ht="14.4" customHeight="1">
      <c r="A1" s="31" t="inlineStr">
        <is>
          <t>Antecipação</t>
        </is>
      </c>
      <c r="B1" s="31" t="inlineStr">
        <is>
          <t>Recebimento em Atraso</t>
        </is>
      </c>
      <c r="C1" s="31" t="inlineStr">
        <is>
          <t>Recebimento Regular</t>
        </is>
      </c>
      <c r="D1" s="31" t="inlineStr">
        <is>
          <t>Saldo_Devedor</t>
        </is>
      </c>
      <c r="E1" s="31" t="inlineStr">
        <is>
          <t>LTV</t>
        </is>
      </c>
      <c r="F1" s="31" t="inlineStr">
        <is>
          <t>Inadimplencia</t>
        </is>
      </c>
      <c r="G1" s="31" t="inlineStr">
        <is>
          <t>Unidades Vendidas | Distratadas</t>
        </is>
      </c>
      <c r="H1" s="31" t="inlineStr">
        <is>
          <t>Quantidade</t>
        </is>
      </c>
      <c r="I1" s="32" t="inlineStr">
        <is>
          <t>Valor_Vendas</t>
        </is>
      </c>
      <c r="J1" s="439" t="inlineStr">
        <is>
          <t>Recebimento_mes</t>
        </is>
      </c>
      <c r="K1" s="439" t="inlineStr">
        <is>
          <t>Inadimplencia_mes</t>
        </is>
      </c>
      <c r="L1" s="439" t="inlineStr">
        <is>
          <t>Valor Esperado no Mês</t>
        </is>
      </c>
      <c r="M1" s="32" t="inlineStr">
        <is>
          <t>qtd_distrato</t>
        </is>
      </c>
      <c r="N1" s="395" t="inlineStr">
        <is>
          <t>Valor_distrato</t>
        </is>
      </c>
      <c r="O1" s="440" t="inlineStr">
        <is>
          <t>Valor de VP</t>
        </is>
      </c>
      <c r="P1" s="440" t="inlineStr">
        <is>
          <t>Valor estoque</t>
        </is>
      </c>
    </row>
    <row r="2" ht="14.4" customHeight="1">
      <c r="A2" s="34">
        <f>Informacoes_Carteira!G8</f>
        <v/>
      </c>
      <c r="B2" s="34">
        <f>'Relatório Analítico'!D29</f>
        <v/>
      </c>
      <c r="C2" s="34">
        <f>Informacoes_Carteira!C10</f>
        <v/>
      </c>
      <c r="D2" s="34">
        <f>'Relatório Analítico'!D50</f>
        <v/>
      </c>
      <c r="E2" s="441" t="n">
        <v>0</v>
      </c>
      <c r="F2" s="36">
        <f>Informacoes_Carteira!G38</f>
        <v/>
      </c>
      <c r="G2" s="31" t="n"/>
      <c r="H2" s="32">
        <f>VENDAS!S1</f>
        <v/>
      </c>
      <c r="I2" s="34">
        <f>VENDAS!T1</f>
        <v/>
      </c>
      <c r="J2" s="34">
        <f>Informacoes_Carteira!C10+Informacoes_Carteira!M10</f>
        <v/>
      </c>
      <c r="K2" s="442">
        <f>SUM('Relatório Analítico'!J37:J45)</f>
        <v/>
      </c>
      <c r="L2" s="34">
        <f>SUM(J2:K2)</f>
        <v/>
      </c>
    </row>
    <row r="3" ht="14.4" customHeight="1">
      <c r="A3" s="32" t="n"/>
      <c r="B3" s="32" t="n"/>
      <c r="C3" s="32" t="n"/>
      <c r="D3" s="32" t="n"/>
      <c r="E3" s="32" t="n"/>
      <c r="F3" s="32" t="n"/>
      <c r="G3" s="32" t="n"/>
      <c r="H3" s="32" t="n"/>
      <c r="I3" s="32" t="n"/>
      <c r="J3" s="32" t="n"/>
      <c r="K3" s="32" t="n"/>
      <c r="L3" s="32" t="n"/>
    </row>
    <row r="4" ht="14.4" customHeight="1">
      <c r="A4" s="32" t="n"/>
      <c r="B4" s="32" t="n"/>
      <c r="C4" s="32" t="n"/>
      <c r="D4" s="32" t="n"/>
      <c r="E4" s="32" t="n"/>
      <c r="F4" s="32" t="n"/>
      <c r="G4" s="32" t="n"/>
      <c r="H4" s="32" t="n"/>
      <c r="I4" s="32" t="n"/>
      <c r="J4" s="32" t="n"/>
      <c r="K4" s="32" t="n"/>
      <c r="L4" s="32" t="n"/>
    </row>
    <row r="5" ht="14.4" customHeight="1">
      <c r="A5" s="32" t="n"/>
      <c r="B5" s="32" t="n"/>
      <c r="C5" s="32" t="n"/>
      <c r="D5" s="32" t="n"/>
      <c r="E5" s="32" t="n"/>
      <c r="F5" s="32" t="n"/>
      <c r="G5" s="32" t="n"/>
      <c r="H5" s="32" t="n"/>
      <c r="I5" s="32" t="n"/>
      <c r="J5" s="32" t="n"/>
      <c r="K5" s="32" t="n"/>
      <c r="L5" s="32" t="n"/>
    </row>
    <row r="6" ht="14.4" customHeight="1">
      <c r="A6" s="32" t="n"/>
      <c r="B6" s="32" t="n"/>
      <c r="C6" s="32" t="n"/>
      <c r="D6" s="32" t="n"/>
      <c r="E6" s="32" t="n"/>
      <c r="F6" s="32" t="n"/>
      <c r="G6" s="32" t="n"/>
      <c r="H6" s="32" t="n"/>
      <c r="I6" s="32" t="n"/>
      <c r="J6" s="32" t="n"/>
      <c r="K6" s="32" t="n"/>
      <c r="L6" s="32" t="n"/>
    </row>
    <row r="7" ht="14.4" customHeight="1">
      <c r="A7" s="32" t="n"/>
      <c r="B7" s="32" t="n"/>
      <c r="C7" s="32" t="n"/>
      <c r="D7" s="32" t="n"/>
      <c r="E7" s="32" t="n"/>
      <c r="F7" s="32" t="n"/>
      <c r="G7" s="32" t="n"/>
      <c r="H7" s="32" t="n"/>
      <c r="I7" s="32" t="n"/>
      <c r="J7" s="32" t="n"/>
      <c r="K7" s="32" t="n"/>
      <c r="L7" s="32" t="n"/>
    </row>
    <row r="8" ht="14.4" customHeight="1">
      <c r="A8" s="38">
        <f>SUM(A2:A4)</f>
        <v/>
      </c>
      <c r="B8" s="38">
        <f>SUM(B2:B4)</f>
        <v/>
      </c>
      <c r="C8" s="38">
        <f>SUM(C2:C4)</f>
        <v/>
      </c>
      <c r="D8" s="39" t="n"/>
      <c r="E8" s="443">
        <f>E2</f>
        <v/>
      </c>
      <c r="F8" s="38">
        <f>F2</f>
        <v/>
      </c>
      <c r="G8" s="39">
        <f>G2</f>
        <v/>
      </c>
      <c r="H8" s="39">
        <f>H2</f>
        <v/>
      </c>
      <c r="I8" s="38">
        <f>I2</f>
        <v/>
      </c>
      <c r="J8" s="38">
        <f>J2</f>
        <v/>
      </c>
      <c r="K8" s="444">
        <f>K2</f>
        <v/>
      </c>
      <c r="L8" s="38">
        <f>L2</f>
        <v/>
      </c>
      <c r="M8" s="39">
        <f>M2</f>
        <v/>
      </c>
      <c r="N8" s="39" t="n"/>
      <c r="O8" s="39" t="n"/>
      <c r="P8" s="39" t="n"/>
    </row>
  </sheetData>
  <pageMargins left="0.511811024" right="0.511811024" top="0.787401575" bottom="0.787401575" header="0" footer="0"/>
  <pageSetup orientation="landscape"/>
</worksheet>
</file>

<file path=xl/worksheets/sheet8.xml><?xml version="1.0" encoding="utf-8"?>
<worksheet xmlns="http://schemas.openxmlformats.org/spreadsheetml/2006/main">
  <sheetPr codeName="Sheet8">
    <tabColor rgb="FF8E001B"/>
    <outlinePr summaryBelow="1" summaryRight="1"/>
    <pageSetUpPr/>
  </sheetPr>
  <dimension ref="A1:O32"/>
  <sheetViews>
    <sheetView workbookViewId="0">
      <selection activeCell="B6" sqref="B6"/>
    </sheetView>
  </sheetViews>
  <sheetFormatPr baseColWidth="8" defaultColWidth="14.3984375" defaultRowHeight="15" customHeight="1"/>
  <cols>
    <col width="78.5" customWidth="1" style="11" min="1" max="1"/>
    <col width="17.3984375" customWidth="1" style="11" min="2" max="2"/>
    <col width="14.19921875" customWidth="1" style="4" min="3" max="3"/>
    <col width="8.59765625" customWidth="1" style="4" min="4" max="6"/>
    <col width="8.59765625" customWidth="1" style="15" min="7" max="8"/>
    <col width="8.59765625" customWidth="1" style="4" min="9" max="9"/>
    <col width="8.59765625" customWidth="1" style="6" min="10" max="12"/>
    <col width="8.59765625" customWidth="1" style="15" min="13" max="16"/>
    <col width="8.59765625" customWidth="1" style="6" min="17" max="23"/>
    <col width="8.59765625" customWidth="1" style="4" min="24" max="25"/>
    <col width="8.59765625" customWidth="1" style="6" min="26" max="26"/>
    <col width="14.3984375" customWidth="1" style="6" min="27" max="27"/>
    <col width="14.3984375" customWidth="1" style="11" min="28" max="28"/>
    <col width="12.59765625" customWidth="1" style="11" min="29" max="29"/>
    <col width="14.3984375" customWidth="1" style="11" min="30" max="30"/>
    <col width="14.3984375" customWidth="1" style="11" min="31" max="16384"/>
  </cols>
  <sheetData>
    <row r="1" ht="14.4" customHeight="1">
      <c r="A1" s="1" t="inlineStr">
        <is>
          <t>Mês</t>
        </is>
      </c>
      <c r="B1" s="2">
        <f>'Relatório Analítico'!B1</f>
        <v/>
      </c>
      <c r="C1" s="3" t="n"/>
      <c r="G1" s="14" t="inlineStr">
        <is>
          <t>de_para</t>
        </is>
      </c>
      <c r="H1" s="14" t="inlineStr">
        <is>
          <t>Mês</t>
        </is>
      </c>
      <c r="I1" s="3" t="n"/>
      <c r="J1" s="5" t="n"/>
      <c r="K1" s="5" t="n"/>
      <c r="L1" s="5" t="n"/>
      <c r="M1" s="14" t="inlineStr">
        <is>
          <t>TIPO</t>
        </is>
      </c>
      <c r="N1" s="14" t="inlineStr">
        <is>
          <t>Valor_MES</t>
        </is>
      </c>
      <c r="O1" s="14" t="inlineStr">
        <is>
          <t>Expr1</t>
        </is>
      </c>
    </row>
    <row r="2" ht="14.4" customHeight="1">
      <c r="A2" s="7" t="inlineStr">
        <is>
          <t xml:space="preserve"> Créditos Vinculados à Securitização por Prazo de Vencimento</t>
        </is>
      </c>
      <c r="B2" s="8" t="n"/>
      <c r="C2" s="3" t="n"/>
      <c r="G2" s="14" t="n"/>
      <c r="H2" s="14" t="inlineStr">
        <is>
          <t xml:space="preserve"> Créditos Vinculados à Securitização por Prazo de Vencimento</t>
        </is>
      </c>
      <c r="I2" s="3" t="n"/>
      <c r="J2" s="5" t="n"/>
      <c r="K2" s="5" t="n"/>
      <c r="L2" s="5" t="n"/>
      <c r="M2" s="14" t="inlineStr">
        <is>
          <t>TIPO</t>
        </is>
      </c>
      <c r="N2" s="14" t="inlineStr">
        <is>
          <t>Valor_MES</t>
        </is>
      </c>
      <c r="O2" s="14" t="n"/>
    </row>
    <row r="3" ht="14.4" customHeight="1">
      <c r="A3" s="9" t="inlineStr">
        <is>
          <t>Até 30 dias</t>
        </is>
      </c>
      <c r="B3" s="8">
        <f>I3+K3</f>
        <v/>
      </c>
      <c r="C3" s="10" t="n"/>
      <c r="G3" s="14" t="inlineStr">
        <is>
          <t>Até 30 dias</t>
        </is>
      </c>
      <c r="H3" s="14" t="inlineStr">
        <is>
          <t>Até 30 dias</t>
        </is>
      </c>
      <c r="I3" s="3">
        <f>IFERROR(VLOOKUP(G3,M:N,2,0),0)</f>
        <v/>
      </c>
      <c r="J3" s="5" t="n"/>
      <c r="K3" s="5" t="n"/>
      <c r="L3" s="5" t="n"/>
      <c r="M3" s="14" t="inlineStr">
        <is>
          <t>Até 30 dias</t>
        </is>
      </c>
      <c r="N3" s="14" t="n">
        <v>0</v>
      </c>
      <c r="O3" s="14" t="inlineStr">
        <is>
          <t>05/2023</t>
        </is>
      </c>
    </row>
    <row r="4" ht="14.4" customHeight="1">
      <c r="A4" s="9" t="inlineStr">
        <is>
          <t>Entre 30 e 60 dias</t>
        </is>
      </c>
      <c r="B4" s="8">
        <f>I4</f>
        <v/>
      </c>
      <c r="C4" s="10" t="n"/>
      <c r="G4" s="14" t="inlineStr">
        <is>
          <t>Entre 30 e 60</t>
        </is>
      </c>
      <c r="H4" s="14" t="inlineStr">
        <is>
          <t>Entre 30 e 60 dias</t>
        </is>
      </c>
      <c r="I4" s="3">
        <f>IFERROR(VLOOKUP(G4,M:N,2,0),0)</f>
        <v/>
      </c>
      <c r="J4" s="5" t="n"/>
      <c r="K4" s="5" t="n"/>
      <c r="L4" s="5" t="n"/>
      <c r="M4" s="14" t="inlineStr">
        <is>
          <t>Em Dia</t>
        </is>
      </c>
      <c r="N4" s="14" t="n">
        <v>0</v>
      </c>
      <c r="O4" s="14" t="inlineStr">
        <is>
          <t>05/2023</t>
        </is>
      </c>
    </row>
    <row r="5" ht="14.4" customHeight="1">
      <c r="A5" s="9" t="inlineStr">
        <is>
          <t>Entre 60 e 90 dias</t>
        </is>
      </c>
      <c r="B5" s="8">
        <f>I5</f>
        <v/>
      </c>
      <c r="C5" s="10" t="n"/>
      <c r="G5" s="14" t="inlineStr">
        <is>
          <t>Entre 60 e 90</t>
        </is>
      </c>
      <c r="H5" s="14" t="inlineStr">
        <is>
          <t>Entre 60 e 90 dias</t>
        </is>
      </c>
      <c r="I5" s="3">
        <f>IFERROR(VLOOKUP(G5,M:N,2,0),0)</f>
        <v/>
      </c>
      <c r="J5" s="5" t="n"/>
      <c r="K5" s="5" t="n"/>
      <c r="L5" s="5" t="n"/>
      <c r="M5" s="14" t="inlineStr">
        <is>
          <t>Entre 120 e 150</t>
        </is>
      </c>
      <c r="N5" s="14" t="n">
        <v>0</v>
      </c>
      <c r="O5" s="14" t="inlineStr">
        <is>
          <t>05/2023</t>
        </is>
      </c>
    </row>
    <row r="6" ht="14.4" customHeight="1">
      <c r="A6" s="9" t="inlineStr">
        <is>
          <t>Entre 90 e 120 dias</t>
        </is>
      </c>
      <c r="B6" s="8">
        <f>I6</f>
        <v/>
      </c>
      <c r="C6" s="10" t="n"/>
      <c r="G6" s="14" t="inlineStr">
        <is>
          <t>Entre 90 e 120</t>
        </is>
      </c>
      <c r="H6" s="14" t="inlineStr">
        <is>
          <t>Entre 90 e 120 dias</t>
        </is>
      </c>
      <c r="I6" s="3">
        <f>IFERROR(VLOOKUP(G6,M:N,2,0),0)</f>
        <v/>
      </c>
      <c r="J6" s="5" t="n"/>
      <c r="K6" s="5" t="n"/>
      <c r="L6" s="5" t="n"/>
      <c r="M6" s="14" t="inlineStr">
        <is>
          <t>Entre 150 e 180</t>
        </is>
      </c>
      <c r="N6" s="14" t="n">
        <v>0</v>
      </c>
      <c r="O6" s="14" t="inlineStr">
        <is>
          <t>05/2023</t>
        </is>
      </c>
    </row>
    <row r="7" ht="14.4" customHeight="1">
      <c r="A7" s="9" t="inlineStr">
        <is>
          <t>Entre 120 e 150 dias</t>
        </is>
      </c>
      <c r="B7" s="8">
        <f>I7</f>
        <v/>
      </c>
      <c r="C7" s="10" t="n"/>
      <c r="G7" s="14" t="inlineStr">
        <is>
          <t>Entre 120 e 150</t>
        </is>
      </c>
      <c r="H7" s="14" t="inlineStr">
        <is>
          <t>Entre 120 e 150 dias</t>
        </is>
      </c>
      <c r="I7" s="3">
        <f>IFERROR(VLOOKUP(G7,M:N,2,0),0)</f>
        <v/>
      </c>
      <c r="J7" s="5" t="n"/>
      <c r="K7" s="5" t="n"/>
      <c r="L7" s="5" t="n"/>
      <c r="M7" s="14" t="inlineStr">
        <is>
          <t>Entre 180 e 360</t>
        </is>
      </c>
      <c r="N7" s="14" t="n">
        <v>28261920.54966474</v>
      </c>
      <c r="O7" s="14" t="inlineStr">
        <is>
          <t>05/2023</t>
        </is>
      </c>
    </row>
    <row r="8" ht="14.4" customHeight="1">
      <c r="A8" s="9" t="inlineStr">
        <is>
          <t>Entre 150 e 180 dias</t>
        </is>
      </c>
      <c r="B8" s="8">
        <f>I8</f>
        <v/>
      </c>
      <c r="C8" s="10" t="n"/>
      <c r="G8" s="14" t="inlineStr">
        <is>
          <t>Entre 150 e 180</t>
        </is>
      </c>
      <c r="H8" s="14" t="inlineStr">
        <is>
          <t>Entre 150 e 180 dias</t>
        </is>
      </c>
      <c r="I8" s="3">
        <f>IFERROR(VLOOKUP(G8,M:N,2,0),0)</f>
        <v/>
      </c>
      <c r="J8" s="5" t="n"/>
      <c r="K8" s="5" t="n"/>
      <c r="L8" s="5" t="n"/>
      <c r="M8" s="14" t="inlineStr">
        <is>
          <t>Entre 30 e 60</t>
        </is>
      </c>
      <c r="N8" s="14" t="n">
        <v>111480.9620039876</v>
      </c>
      <c r="O8" s="14" t="inlineStr">
        <is>
          <t>05/2023</t>
        </is>
      </c>
    </row>
    <row r="9" ht="14.4" customHeight="1">
      <c r="A9" s="9" t="inlineStr">
        <is>
          <t>Entre 180 e 360 dias</t>
        </is>
      </c>
      <c r="B9" s="8">
        <f>I9</f>
        <v/>
      </c>
      <c r="C9" s="10" t="n"/>
      <c r="G9" s="14" t="inlineStr">
        <is>
          <t>Entre 180 e 360</t>
        </is>
      </c>
      <c r="H9" s="14" t="n"/>
      <c r="I9" s="3">
        <f>IFERROR(VLOOKUP(G9,M:N,2,0),0)</f>
        <v/>
      </c>
      <c r="J9" s="5" t="n"/>
      <c r="K9" s="5" t="n"/>
      <c r="L9" s="5" t="n"/>
      <c r="M9" s="14" t="inlineStr">
        <is>
          <t>Entre 60 e 90</t>
        </is>
      </c>
      <c r="N9" s="14" t="n">
        <v>0</v>
      </c>
      <c r="O9" s="14" t="inlineStr">
        <is>
          <t>05/2023</t>
        </is>
      </c>
    </row>
    <row r="10" ht="14.4" customHeight="1">
      <c r="A10" s="9" t="inlineStr">
        <is>
          <t>Superior a 360 dias</t>
        </is>
      </c>
      <c r="B10" s="8">
        <f>I10</f>
        <v/>
      </c>
      <c r="C10" s="10" t="n"/>
      <c r="G10" s="14" t="inlineStr">
        <is>
          <t>Superior a 360</t>
        </is>
      </c>
      <c r="H10" s="14" t="inlineStr">
        <is>
          <t>Superior a 360</t>
        </is>
      </c>
      <c r="I10" s="3">
        <f>IFERROR(VLOOKUP(G10,M:N,2,0),0)</f>
        <v/>
      </c>
      <c r="J10" s="5" t="n"/>
      <c r="K10" s="5" t="n"/>
      <c r="L10" s="5" t="n"/>
      <c r="M10" s="14" t="inlineStr">
        <is>
          <t>Entre 90 e 120</t>
        </is>
      </c>
      <c r="N10" s="14" t="n">
        <v>0</v>
      </c>
      <c r="O10" s="14" t="inlineStr">
        <is>
          <t>05/2023</t>
        </is>
      </c>
    </row>
    <row r="11" ht="14.4" customHeight="1">
      <c r="A11" s="7" t="inlineStr">
        <is>
          <t>Créditos Inadimplentes Vinculados à Securitização (Valor das Parcelas Inadimplentes)</t>
        </is>
      </c>
      <c r="B11" s="8" t="n">
        <v>0</v>
      </c>
      <c r="C11" s="10" t="n"/>
      <c r="G11" s="14" t="n"/>
      <c r="H11" s="14" t="inlineStr">
        <is>
          <t>Créditos Inadimplentes Vinculados à Securitização (Valor das Parcelas Inadimplentes)</t>
        </is>
      </c>
      <c r="I11" s="3">
        <f>IFERROR(VLOOKUP(G11,M:N,2,0),0)</f>
        <v/>
      </c>
      <c r="J11" s="5" t="n"/>
      <c r="K11" s="5" t="n"/>
      <c r="L11" s="5" t="n"/>
      <c r="M11" s="14" t="inlineStr">
        <is>
          <t>Pagos Antecipadamente acima de 360 dias</t>
        </is>
      </c>
      <c r="N11" s="14" t="n">
        <v>0</v>
      </c>
      <c r="O11" s="14" t="inlineStr">
        <is>
          <t>05/2023</t>
        </is>
      </c>
    </row>
    <row r="12" ht="14.4" customHeight="1">
      <c r="A12" s="9" t="inlineStr">
        <is>
          <t xml:space="preserve">Vencidos e Não Pagos até 30 dias </t>
        </is>
      </c>
      <c r="B12" s="8">
        <f>I12</f>
        <v/>
      </c>
      <c r="C12" s="10" t="n"/>
      <c r="G12" s="14" t="inlineStr">
        <is>
          <t>Vencidos e Não Pagos até 30 dias</t>
        </is>
      </c>
      <c r="H12" s="14" t="inlineStr">
        <is>
          <t xml:space="preserve">Vencidos e Não Pagos até 30 dias </t>
        </is>
      </c>
      <c r="I12" s="3">
        <f>IFERROR(VLOOKUP(G12,M:N,2,0),0)</f>
        <v/>
      </c>
      <c r="J12" s="5" t="n"/>
      <c r="K12" s="5" t="n"/>
      <c r="L12" s="5" t="n"/>
      <c r="M12" s="14" t="inlineStr">
        <is>
          <t>Pagos Antecipadamente até 30 dias</t>
        </is>
      </c>
      <c r="N12" s="14" t="n">
        <v>959.17</v>
      </c>
      <c r="O12" s="14" t="inlineStr">
        <is>
          <t>05/2023</t>
        </is>
      </c>
    </row>
    <row r="13" ht="14.4" customHeight="1">
      <c r="A13" s="9" t="inlineStr">
        <is>
          <t xml:space="preserve">Vencidos e Não Pagos de 31 a 60 dias </t>
        </is>
      </c>
      <c r="B13" s="8">
        <f>I13</f>
        <v/>
      </c>
      <c r="C13" s="10" t="n"/>
      <c r="G13" s="14" t="inlineStr">
        <is>
          <t>Vencidos e Não Pagos de 31 a 60 dias</t>
        </is>
      </c>
      <c r="H13" s="14" t="inlineStr">
        <is>
          <t xml:space="preserve">Vencidos e Não Pagos de 31 a 60 dias </t>
        </is>
      </c>
      <c r="I13" s="3">
        <f>IFERROR(VLOOKUP(G13,M:N,2,0),0)</f>
        <v/>
      </c>
      <c r="J13" s="5" t="n"/>
      <c r="K13" s="5" t="n"/>
      <c r="L13" s="5" t="n"/>
      <c r="M13" s="14" t="inlineStr">
        <is>
          <t>Pagos Antecipadamente de 121 a 150 dias</t>
        </is>
      </c>
      <c r="N13" s="14" t="n">
        <v>0</v>
      </c>
      <c r="O13" s="14" t="inlineStr">
        <is>
          <t>05/2023</t>
        </is>
      </c>
    </row>
    <row r="14" ht="14.4" customHeight="1">
      <c r="A14" s="9" t="inlineStr">
        <is>
          <t xml:space="preserve">Vencidos e Não Pagos de 61 a 90 dias </t>
        </is>
      </c>
      <c r="B14" s="8">
        <f>I14</f>
        <v/>
      </c>
      <c r="C14" s="10" t="n"/>
      <c r="G14" s="14" t="inlineStr">
        <is>
          <t>Vencidos e Não Pagos de 61 a 90 dias</t>
        </is>
      </c>
      <c r="H14" s="14" t="inlineStr">
        <is>
          <t xml:space="preserve">Vencidos e Não Pagos de 61 a 90 dias </t>
        </is>
      </c>
      <c r="I14" s="3">
        <f>IFERROR(VLOOKUP(G14,M:N,2,0),0)</f>
        <v/>
      </c>
      <c r="J14" s="5" t="n"/>
      <c r="K14" s="5" t="n"/>
      <c r="L14" s="5" t="n"/>
      <c r="M14" s="14" t="inlineStr">
        <is>
          <t>Pagos Antecipadamente de 151 a 180 dias</t>
        </is>
      </c>
      <c r="N14" s="14" t="n">
        <v>0</v>
      </c>
      <c r="O14" s="14" t="inlineStr">
        <is>
          <t>05/2023</t>
        </is>
      </c>
    </row>
    <row r="15" ht="14.4" customHeight="1">
      <c r="A15" s="9" t="inlineStr">
        <is>
          <t xml:space="preserve">Vencidos e Não Pagos de 91 a 120 dias </t>
        </is>
      </c>
      <c r="B15" s="8">
        <f>I15</f>
        <v/>
      </c>
      <c r="C15" s="10" t="n"/>
      <c r="G15" s="14" t="inlineStr">
        <is>
          <t>Vencidos e Não Pagos de 91 a 120 dias</t>
        </is>
      </c>
      <c r="H15" s="14" t="inlineStr">
        <is>
          <t xml:space="preserve">Vencidos e Não Pagos de 91 a 120 dias </t>
        </is>
      </c>
      <c r="I15" s="3">
        <f>IFERROR(VLOOKUP(G15,M:N,2,0),0)</f>
        <v/>
      </c>
      <c r="J15" s="5" t="n"/>
      <c r="K15" s="5" t="n"/>
      <c r="L15" s="5" t="n"/>
      <c r="M15" s="14" t="inlineStr">
        <is>
          <t>Pagos Antecipadamente de 181 a 360 dias</t>
        </is>
      </c>
      <c r="N15" s="14" t="n">
        <v>0</v>
      </c>
      <c r="O15" s="14" t="inlineStr">
        <is>
          <t>05/2023</t>
        </is>
      </c>
    </row>
    <row r="16" ht="14.4" customHeight="1">
      <c r="A16" s="9" t="inlineStr">
        <is>
          <t xml:space="preserve">Vencidos e Não Pagos de 121 a 150 dias </t>
        </is>
      </c>
      <c r="B16" s="8">
        <f>I16</f>
        <v/>
      </c>
      <c r="C16" s="10" t="n"/>
      <c r="G16" s="14" t="inlineStr">
        <is>
          <t>Vencidos e Não Pagos de 121 a 150 dias</t>
        </is>
      </c>
      <c r="H16" s="14" t="inlineStr">
        <is>
          <t xml:space="preserve">Vencidos e Não Pagos de 121 a 150 dias </t>
        </is>
      </c>
      <c r="I16" s="3">
        <f>IFERROR(VLOOKUP(G16,M:N,2,0),0)</f>
        <v/>
      </c>
      <c r="J16" s="5" t="n"/>
      <c r="K16" s="5" t="n"/>
      <c r="L16" s="5" t="n"/>
      <c r="M16" s="14" t="inlineStr">
        <is>
          <t>Pagos Antecipadamente de 31 a 60 dias</t>
        </is>
      </c>
      <c r="N16" s="14" t="n">
        <v>0</v>
      </c>
      <c r="O16" s="14" t="inlineStr">
        <is>
          <t>05/2023</t>
        </is>
      </c>
    </row>
    <row r="17" ht="14.4" customHeight="1">
      <c r="A17" s="9" t="inlineStr">
        <is>
          <t xml:space="preserve">Vencidos e Não Pagos de 151 a 180 dias </t>
        </is>
      </c>
      <c r="B17" s="8">
        <f>I17</f>
        <v/>
      </c>
      <c r="C17" s="10" t="n"/>
      <c r="G17" s="14" t="inlineStr">
        <is>
          <t>Vencidos e Não Pagos de 151 a 180 dias</t>
        </is>
      </c>
      <c r="H17" s="14" t="inlineStr">
        <is>
          <t xml:space="preserve">Vencidos e Não Pagos de 151 a 180 dias </t>
        </is>
      </c>
      <c r="I17" s="3">
        <f>IFERROR(VLOOKUP(G17,M:N,2,0),0)</f>
        <v/>
      </c>
      <c r="J17" s="5" t="n"/>
      <c r="K17" s="5" t="n"/>
      <c r="L17" s="5" t="n"/>
      <c r="M17" s="14" t="inlineStr">
        <is>
          <t>Pagos Antecipadamente de 61 a 90 dias</t>
        </is>
      </c>
      <c r="N17" s="14" t="n">
        <v>0</v>
      </c>
      <c r="O17" s="14" t="inlineStr">
        <is>
          <t>05/2023</t>
        </is>
      </c>
    </row>
    <row r="18" ht="14.4" customHeight="1">
      <c r="A18" s="9" t="inlineStr">
        <is>
          <t xml:space="preserve">Vencidos e Não Pagos de 181 a 360 dias </t>
        </is>
      </c>
      <c r="B18" s="8">
        <f>I18</f>
        <v/>
      </c>
      <c r="C18" s="10" t="n"/>
      <c r="G18" s="14" t="inlineStr">
        <is>
          <t>Vencidos e Não pagos de 181 a 360 dias</t>
        </is>
      </c>
      <c r="H18" s="14" t="n"/>
      <c r="I18" s="3">
        <f>IFERROR(VLOOKUP(G18,M:N,2,0),0)</f>
        <v/>
      </c>
      <c r="J18" s="5" t="n"/>
      <c r="K18" s="5" t="n"/>
      <c r="L18" s="5" t="n"/>
      <c r="M18" s="14" t="inlineStr">
        <is>
          <t>Pagos Antecipadamente de 91 a 120 dias</t>
        </is>
      </c>
      <c r="N18" s="14" t="n">
        <v>0</v>
      </c>
      <c r="O18" s="14" t="inlineStr">
        <is>
          <t>05/2023</t>
        </is>
      </c>
    </row>
    <row r="19" ht="14.4" customHeight="1">
      <c r="A19" s="9" t="inlineStr">
        <is>
          <t xml:space="preserve">Vencidos e Não Pagos acima de 360 dias </t>
        </is>
      </c>
      <c r="B19" s="8">
        <f>I19</f>
        <v/>
      </c>
      <c r="C19" s="10" t="n"/>
      <c r="G19" s="14" t="inlineStr">
        <is>
          <t>Vencidos e Não Pagos acima de 360 dias</t>
        </is>
      </c>
      <c r="H19" s="14" t="inlineStr">
        <is>
          <t xml:space="preserve">Vencidos e Não Pagos acima de 180 dias </t>
        </is>
      </c>
      <c r="I19" s="3">
        <f>IFERROR(VLOOKUP(G19,M:N,2,0),0)</f>
        <v/>
      </c>
      <c r="J19" s="5" t="n"/>
      <c r="K19" s="5" t="n"/>
      <c r="L19" s="5" t="n"/>
      <c r="M19" s="14" t="inlineStr">
        <is>
          <t>Recebimento Regular</t>
        </is>
      </c>
      <c r="N19" s="14" t="n">
        <v>0</v>
      </c>
      <c r="O19" s="14" t="inlineStr">
        <is>
          <t>05/2023</t>
        </is>
      </c>
    </row>
    <row r="20" ht="14.4" customHeight="1">
      <c r="A20" s="1" t="inlineStr">
        <is>
          <t>Créditos Vinculados à Securitização Pagos Antecipadamente</t>
        </is>
      </c>
      <c r="B20" s="8" t="n">
        <v>0</v>
      </c>
      <c r="C20" s="10" t="n"/>
      <c r="G20" s="14" t="n"/>
      <c r="H20" s="14" t="inlineStr">
        <is>
          <t>Créditos Vinculados à Securitização Pagos Antecipadamente</t>
        </is>
      </c>
      <c r="I20" s="3" t="n"/>
      <c r="J20" s="5" t="n"/>
      <c r="K20" s="5" t="n"/>
      <c r="L20" s="5" t="n"/>
      <c r="M20" s="14" t="inlineStr">
        <is>
          <t>Superior a 360</t>
        </is>
      </c>
      <c r="N20" s="14" t="n">
        <v>1693398.968552604</v>
      </c>
      <c r="O20" s="14" t="inlineStr">
        <is>
          <t>05/2023</t>
        </is>
      </c>
    </row>
    <row r="21" ht="14.4" customHeight="1">
      <c r="A21" s="9" t="inlineStr">
        <is>
          <t xml:space="preserve">Pagos Antecipadamente até 30 dias do Vencimento </t>
        </is>
      </c>
      <c r="B21" s="8">
        <f>I21</f>
        <v/>
      </c>
      <c r="C21" s="10" t="n"/>
      <c r="G21" s="14" t="inlineStr">
        <is>
          <t>Pagos Antecipadamente até 30 dias</t>
        </is>
      </c>
      <c r="H21" s="14" t="inlineStr">
        <is>
          <t xml:space="preserve">Pagos Antecipadamente até 30 dias do Vencimento </t>
        </is>
      </c>
      <c r="I21" s="3">
        <f>IFERROR(VLOOKUP(G21,M:N,2,0),0)</f>
        <v/>
      </c>
      <c r="J21" s="5" t="n"/>
      <c r="K21" s="5" t="n"/>
      <c r="L21" s="5" t="n"/>
      <c r="M21" s="14" t="inlineStr">
        <is>
          <t>Vencidos e Não Pagos acima de 360 dias</t>
        </is>
      </c>
      <c r="N21" s="14" t="n">
        <v>0</v>
      </c>
      <c r="O21" s="14" t="inlineStr">
        <is>
          <t>05/2023</t>
        </is>
      </c>
    </row>
    <row r="22" ht="14.4" customHeight="1">
      <c r="A22" s="9" t="inlineStr">
        <is>
          <t xml:space="preserve">Pagos Antecipadamente entre 31 e 60 dias do Vencimento </t>
        </is>
      </c>
      <c r="B22" s="8">
        <f>I22</f>
        <v/>
      </c>
      <c r="C22" s="10" t="n"/>
      <c r="G22" s="14" t="inlineStr">
        <is>
          <t>Pagos Antecipadamente de 31 a 60 dias</t>
        </is>
      </c>
      <c r="H22" s="14" t="inlineStr">
        <is>
          <t xml:space="preserve">Pagos Antecipadamente entre 31 e 60 dias do Vencimento </t>
        </is>
      </c>
      <c r="I22" s="3">
        <f>IFERROR(VLOOKUP(G22,M:N,2,0),0)</f>
        <v/>
      </c>
      <c r="J22" s="5" t="n"/>
      <c r="K22" s="5" t="n"/>
      <c r="L22" s="5" t="n"/>
      <c r="M22" s="14" t="inlineStr">
        <is>
          <t>Vencidos e Não pagos até 30 dias</t>
        </is>
      </c>
      <c r="N22" s="14" t="n">
        <v>10928.55</v>
      </c>
      <c r="O22" s="14" t="inlineStr">
        <is>
          <t>05/2023</t>
        </is>
      </c>
    </row>
    <row r="23" ht="15.75" customHeight="1">
      <c r="A23" s="9" t="inlineStr">
        <is>
          <t xml:space="preserve">Pagos Antecipadamente entre 61 e 90 dias do Vencimento </t>
        </is>
      </c>
      <c r="B23" s="8">
        <f>I23</f>
        <v/>
      </c>
      <c r="C23" s="10" t="n"/>
      <c r="G23" s="14" t="inlineStr">
        <is>
          <t>Pagos Antecipadamente de 61 a 90 dias</t>
        </is>
      </c>
      <c r="H23" s="14" t="inlineStr">
        <is>
          <t xml:space="preserve">Pagos Antecipadamente entre 61 e 90 dias do Vencimento </t>
        </is>
      </c>
      <c r="I23" s="3">
        <f>IFERROR(VLOOKUP(G23,M:N,2,0),0)</f>
        <v/>
      </c>
      <c r="J23" s="5" t="n"/>
      <c r="K23" s="5" t="n"/>
      <c r="L23" s="5" t="n"/>
      <c r="M23" s="14" t="inlineStr">
        <is>
          <t>Vencidos e Não pagos de 121 a 150 dias</t>
        </is>
      </c>
      <c r="N23" s="14" t="n">
        <v>4359.01</v>
      </c>
      <c r="O23" s="14" t="inlineStr">
        <is>
          <t>05/2023</t>
        </is>
      </c>
    </row>
    <row r="24" ht="15.75" customHeight="1">
      <c r="A24" s="9" t="inlineStr">
        <is>
          <t xml:space="preserve">Pagos Antecipadamente entre 91 e 120 dias do Vencimento </t>
        </is>
      </c>
      <c r="B24" s="8">
        <f>I24</f>
        <v/>
      </c>
      <c r="C24" s="10" t="n"/>
      <c r="G24" s="14" t="inlineStr">
        <is>
          <t>Pagos Antecipadamente de 91 a 120 dias</t>
        </is>
      </c>
      <c r="H24" s="14" t="inlineStr">
        <is>
          <t xml:space="preserve">Pagos Antecipadamente entre 91 e 120 dias do Vencimento </t>
        </is>
      </c>
      <c r="I24" s="3">
        <f>IFERROR(VLOOKUP(G24,M:N,2,0),0)</f>
        <v/>
      </c>
      <c r="J24" s="5" t="n"/>
      <c r="K24" s="5" t="n"/>
      <c r="L24" s="5" t="n"/>
      <c r="M24" s="14" t="inlineStr">
        <is>
          <t>Vencidos e Não pagos de 151 a 180 dias</t>
        </is>
      </c>
      <c r="N24" s="14" t="n">
        <v>0</v>
      </c>
      <c r="O24" s="14" t="inlineStr">
        <is>
          <t>05/2023</t>
        </is>
      </c>
    </row>
    <row r="25" ht="15.75" customHeight="1">
      <c r="A25" s="9" t="inlineStr">
        <is>
          <t xml:space="preserve">Pagos Antecipadamente entre 121 e 150 dias do Vencimento </t>
        </is>
      </c>
      <c r="B25" s="8">
        <f>I25</f>
        <v/>
      </c>
      <c r="C25" s="10" t="n"/>
      <c r="G25" s="14" t="inlineStr">
        <is>
          <t>Pagos Antecipadamente de 121 a 150 dias</t>
        </is>
      </c>
      <c r="H25" s="14" t="inlineStr">
        <is>
          <t xml:space="preserve">Pagos Antecipadamente entre 121 e 150 dias do Vencimento </t>
        </is>
      </c>
      <c r="I25" s="3">
        <f>IFERROR(VLOOKUP(G25,M:N,2,0),0)</f>
        <v/>
      </c>
      <c r="J25" s="5" t="n"/>
      <c r="K25" s="5" t="n"/>
      <c r="L25" s="5" t="n"/>
      <c r="M25" s="14" t="inlineStr">
        <is>
          <t>Vencidos e Não pagos de 181 a 360 dias</t>
        </is>
      </c>
      <c r="N25" s="14" t="n">
        <v>5800</v>
      </c>
      <c r="O25" s="14" t="inlineStr">
        <is>
          <t>05/2023</t>
        </is>
      </c>
    </row>
    <row r="26" ht="15.75" customHeight="1">
      <c r="A26" s="9" t="inlineStr">
        <is>
          <t xml:space="preserve">Pagos Antecipadamente entre 151 e 180 dias do Vencimento </t>
        </is>
      </c>
      <c r="B26" s="8">
        <f>I26</f>
        <v/>
      </c>
      <c r="C26" s="10" t="n"/>
      <c r="G26" s="14" t="inlineStr">
        <is>
          <t>Pagos Antecipadamente de 151 a 180 dias</t>
        </is>
      </c>
      <c r="H26" s="14" t="inlineStr">
        <is>
          <t xml:space="preserve">Pagos Antecipadamente entre 151 e 180 dias do Vencimento </t>
        </is>
      </c>
      <c r="I26" s="3">
        <f>IFERROR(VLOOKUP(G26,M:N,2,0),0)</f>
        <v/>
      </c>
      <c r="J26" s="5" t="n"/>
      <c r="K26" s="5" t="n"/>
      <c r="L26" s="5" t="n"/>
      <c r="M26" s="14" t="inlineStr">
        <is>
          <t>Vencidos e Não pagos de 31 a 60 dias</t>
        </is>
      </c>
      <c r="N26" s="14" t="n">
        <v>51187.14</v>
      </c>
      <c r="O26" s="14" t="inlineStr">
        <is>
          <t>05/2023</t>
        </is>
      </c>
    </row>
    <row r="27" ht="15.75" customHeight="1">
      <c r="A27" s="9" t="inlineStr">
        <is>
          <t xml:space="preserve">Pagos Antecipadamente entre 181 e 360 dias do Vencimento </t>
        </is>
      </c>
      <c r="B27" s="8">
        <f>I27</f>
        <v/>
      </c>
      <c r="C27" s="10" t="n"/>
      <c r="G27" s="14" t="inlineStr">
        <is>
          <t>Pagos Antecipadamente de 181 a 360 dias</t>
        </is>
      </c>
      <c r="H27" s="14" t="n"/>
      <c r="I27" s="3">
        <f>IFERROR(VLOOKUP(G27,M:N,2,0),0)</f>
        <v/>
      </c>
      <c r="J27" s="5" t="n"/>
      <c r="K27" s="5" t="n"/>
      <c r="L27" s="5" t="n"/>
      <c r="M27" s="14" t="inlineStr">
        <is>
          <t>Vencidos e Não pagos de 61 a 90 dias</t>
        </is>
      </c>
      <c r="N27" s="14" t="n">
        <v>67270.56000000001</v>
      </c>
      <c r="O27" s="14" t="inlineStr">
        <is>
          <t>05/2023</t>
        </is>
      </c>
    </row>
    <row r="28" ht="15.75" customHeight="1">
      <c r="A28" s="9" t="inlineStr">
        <is>
          <t xml:space="preserve">Pagos Antecipadamente antes de 360 dias do Vencimento </t>
        </is>
      </c>
      <c r="B28" s="8">
        <f>I28</f>
        <v/>
      </c>
      <c r="C28" s="10" t="n"/>
      <c r="G28" s="14" t="inlineStr">
        <is>
          <t>Pagos Antecipadamente acima de 360 dias</t>
        </is>
      </c>
      <c r="H28" s="14" t="inlineStr">
        <is>
          <t xml:space="preserve">Pagos Antecipadamente antes de 180 dias do Vencimento </t>
        </is>
      </c>
      <c r="I28" s="3">
        <f>IFERROR(VLOOKUP(G28,M:N,2,0),0)</f>
        <v/>
      </c>
      <c r="J28" s="5" t="n"/>
      <c r="K28" s="5" t="n"/>
      <c r="L28" s="5" t="n"/>
      <c r="M28" s="14" t="inlineStr">
        <is>
          <t>Vencidos e Não pagos de 91 a 120 dias</t>
        </is>
      </c>
      <c r="N28" s="14" t="n">
        <v>15765.38</v>
      </c>
      <c r="O28" s="14" t="inlineStr">
        <is>
          <t>05/2023</t>
        </is>
      </c>
    </row>
    <row r="29" ht="15.75" customHeight="1">
      <c r="A29" s="9" t="n"/>
      <c r="B29" s="8" t="n"/>
      <c r="C29" s="3" t="n"/>
      <c r="G29" s="14" t="n"/>
      <c r="H29" s="14" t="n"/>
      <c r="I29" s="3" t="n"/>
      <c r="J29" s="5" t="n"/>
      <c r="K29" s="5" t="n"/>
      <c r="L29" s="5" t="n"/>
      <c r="M29" s="14" t="n"/>
      <c r="N29" s="14" t="n"/>
      <c r="O29" s="14" t="inlineStr">
        <is>
          <t>05/2023</t>
        </is>
      </c>
    </row>
    <row r="30" ht="15.75" customHeight="1">
      <c r="A30" s="9" t="n"/>
      <c r="B30" s="8" t="n"/>
      <c r="C30" s="3" t="n"/>
      <c r="G30" s="14" t="n"/>
      <c r="H30" s="14" t="n"/>
      <c r="I30" s="3" t="n"/>
      <c r="J30" s="5" t="n"/>
      <c r="K30" s="5" t="n"/>
      <c r="L30" s="5" t="n"/>
      <c r="M30" s="14" t="n"/>
      <c r="N30" s="14" t="n"/>
      <c r="O30" s="14" t="inlineStr">
        <is>
          <t>05/2023</t>
        </is>
      </c>
    </row>
    <row r="31" ht="15.75" customHeight="1">
      <c r="A31" s="9" t="n"/>
      <c r="B31" s="8" t="n"/>
      <c r="C31" s="3" t="n"/>
      <c r="G31" s="14" t="n"/>
      <c r="H31" s="14" t="n"/>
      <c r="I31" s="3" t="n"/>
      <c r="J31" s="5" t="n"/>
      <c r="K31" s="5" t="n"/>
      <c r="L31" s="5" t="n"/>
      <c r="M31" s="14" t="n"/>
      <c r="N31" s="14" t="n"/>
      <c r="O31" s="14" t="inlineStr">
        <is>
          <t>05/2023</t>
        </is>
      </c>
    </row>
    <row r="32" ht="15.75" customHeight="1">
      <c r="A32" s="9" t="n"/>
      <c r="B32" s="8" t="n"/>
      <c r="C32" s="3" t="n"/>
      <c r="G32" s="14" t="n"/>
      <c r="H32" s="14" t="n"/>
      <c r="I32" s="3" t="n"/>
      <c r="J32" s="5" t="n"/>
      <c r="K32" s="5" t="n"/>
      <c r="L32" s="5" t="n"/>
      <c r="M32" s="14" t="n"/>
      <c r="N32" s="14" t="n"/>
      <c r="O32" s="14" t="inlineStr">
        <is>
          <t>05/2023</t>
        </is>
      </c>
    </row>
  </sheetData>
  <pageMargins left="0.511811024" right="0.511811024" top="0.787401575" bottom="0.787401575" header="0" footer="0"/>
  <pageSetup orientation="landscape"/>
</worksheet>
</file>

<file path=xl/worksheets/sheet9.xml><?xml version="1.0" encoding="utf-8"?>
<worksheet xmlns="http://schemas.openxmlformats.org/spreadsheetml/2006/main">
  <sheetPr codeName="Sheet9">
    <outlinePr summaryBelow="1" summaryRight="1"/>
    <pageSetUpPr/>
  </sheetPr>
  <dimension ref="A1:V51"/>
  <sheetViews>
    <sheetView showGridLines="0" view="pageBreakPreview" zoomScaleNormal="100" zoomScaleSheetLayoutView="100" workbookViewId="0">
      <selection activeCell="XDG33" sqref="XDG33"/>
    </sheetView>
  </sheetViews>
  <sheetFormatPr baseColWidth="8" defaultColWidth="20.59765625" defaultRowHeight="15"/>
  <cols>
    <col width="3" customWidth="1" style="28" min="1" max="1"/>
    <col width="20.59765625" customWidth="1" style="28" min="2" max="2"/>
    <col width="14.8984375" customWidth="1" style="28" min="3" max="3"/>
    <col width="20.59765625" customWidth="1" style="28" min="4" max="4"/>
    <col width="27.5" customWidth="1" style="28" min="5" max="5"/>
    <col width="20.59765625" customWidth="1" style="28" min="6" max="6"/>
    <col width="26" customWidth="1" style="28" min="7" max="7"/>
    <col width="20.59765625" customWidth="1" style="28" min="8" max="8"/>
    <col width="23.8984375" customWidth="1" style="28" min="9" max="9"/>
    <col width="20.59765625" customWidth="1" style="28" min="10" max="13"/>
    <col width="20.59765625" customWidth="1" style="28" min="14" max="16384"/>
  </cols>
  <sheetData>
    <row r="1" ht="41.1" customFormat="1" customHeight="1" s="25">
      <c r="B1" s="68" t="inlineStr">
        <is>
          <t>Acompanhamento Vendas</t>
        </is>
      </c>
      <c r="C1" s="22" t="n"/>
      <c r="D1" s="23" t="n"/>
      <c r="E1" s="23" t="n"/>
      <c r="F1" s="23" t="n"/>
      <c r="G1" s="24" t="n"/>
      <c r="V1" s="25" t="n">
        <v>60000</v>
      </c>
    </row>
    <row r="2" ht="3.6" customFormat="1" customHeight="1" s="27">
      <c r="B2" s="69" t="n"/>
      <c r="C2" s="70" t="n"/>
      <c r="D2" s="69" t="n"/>
      <c r="E2" s="69" t="n"/>
      <c r="F2" s="71" t="n"/>
      <c r="G2" s="71" t="n"/>
      <c r="H2" s="71" t="n"/>
      <c r="I2" s="71" t="n"/>
      <c r="J2" s="26" t="n"/>
    </row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>
      <c r="B22" s="25" t="n"/>
      <c r="C22" s="25" t="n"/>
      <c r="D22" s="25" t="n"/>
      <c r="E22" s="445" t="n"/>
      <c r="F22" s="25" t="n"/>
      <c r="G22" s="25" t="n"/>
      <c r="H22" s="25" t="n"/>
      <c r="I22" s="25" t="n"/>
    </row>
    <row r="23" hidden="1">
      <c r="B23" s="25" t="n"/>
      <c r="C23" s="25" t="n"/>
      <c r="D23" s="25" t="n"/>
      <c r="E23" s="25" t="n"/>
      <c r="F23" s="25" t="n"/>
      <c r="G23" s="25" t="n"/>
      <c r="H23" s="25" t="n"/>
      <c r="I23" s="25" t="n"/>
    </row>
    <row r="24" ht="15.75" customHeight="1">
      <c r="B24" s="44" t="inlineStr">
        <is>
          <t xml:space="preserve"> Venda de Unidades por mês</t>
        </is>
      </c>
      <c r="C24" s="42" t="n"/>
      <c r="D24" s="43" t="n"/>
      <c r="E24" s="43" t="n"/>
      <c r="F24" s="43" t="n"/>
      <c r="G24" s="43" t="n"/>
      <c r="H24" s="43" t="n"/>
      <c r="I24" s="43" t="n"/>
    </row>
    <row r="25" ht="16.5" customHeight="1">
      <c r="B25" s="45" t="n"/>
      <c r="C25" s="45" t="n"/>
      <c r="D25" s="67" t="inlineStr">
        <is>
          <t>Unidades vendidas</t>
        </is>
      </c>
      <c r="E25" s="67" t="inlineStr">
        <is>
          <t>Valor vendido</t>
        </is>
      </c>
      <c r="F25" s="67" t="inlineStr">
        <is>
          <t>Unidades de distrato</t>
        </is>
      </c>
      <c r="G25" s="67" t="inlineStr">
        <is>
          <t>Valor de distrato</t>
        </is>
      </c>
      <c r="H25" s="67" t="inlineStr">
        <is>
          <t>Estoque</t>
        </is>
      </c>
      <c r="I25" s="67" t="inlineStr">
        <is>
          <t>Valor do estoque</t>
        </is>
      </c>
    </row>
    <row r="26" ht="16.5" customHeight="1">
      <c r="B26" s="446" t="n">
        <v>44927</v>
      </c>
      <c r="C26" s="446" t="n"/>
      <c r="D26" s="47" t="n"/>
      <c r="E26" s="447" t="n"/>
      <c r="F26" s="47" t="n"/>
      <c r="G26" s="448" t="n"/>
      <c r="H26" s="50" t="n"/>
      <c r="I26" s="449" t="n"/>
    </row>
    <row r="27" ht="16.5" customHeight="1">
      <c r="B27" s="450" t="n">
        <v>44958</v>
      </c>
      <c r="C27" s="450" t="n"/>
      <c r="D27" s="53" t="n"/>
      <c r="E27" s="451" t="n"/>
      <c r="F27" s="53" t="n"/>
      <c r="G27" s="452" t="n"/>
      <c r="H27" s="56" t="n"/>
      <c r="I27" s="452" t="n"/>
    </row>
    <row r="28" ht="16.5" customHeight="1">
      <c r="B28" s="446" t="n">
        <v>44986</v>
      </c>
      <c r="C28" s="446" t="n"/>
      <c r="D28" s="47" t="n"/>
      <c r="E28" s="447" t="n"/>
      <c r="F28" s="47" t="n"/>
      <c r="G28" s="448" t="n"/>
      <c r="H28" s="50" t="n"/>
      <c r="I28" s="448" t="n"/>
    </row>
    <row r="29" ht="16.5" customHeight="1">
      <c r="B29" s="450" t="n">
        <v>45017</v>
      </c>
      <c r="C29" s="450" t="n"/>
      <c r="D29" s="53" t="n"/>
      <c r="E29" s="451" t="n"/>
      <c r="F29" s="53" t="n"/>
      <c r="G29" s="452" t="n"/>
      <c r="H29" s="56" t="n"/>
      <c r="I29" s="453" t="n"/>
    </row>
    <row r="30" ht="16.5" customHeight="1">
      <c r="B30" s="446" t="n">
        <v>45047</v>
      </c>
      <c r="C30" s="446" t="n"/>
      <c r="D30" s="47" t="n"/>
      <c r="E30" s="447" t="n"/>
      <c r="F30" s="47" t="n"/>
      <c r="G30" s="448" t="n"/>
      <c r="H30" s="50" t="n"/>
      <c r="I30" s="449" t="n"/>
    </row>
    <row r="31" ht="16.5" customHeight="1">
      <c r="A31" s="30" t="n"/>
      <c r="B31" s="450" t="n">
        <v>45078</v>
      </c>
      <c r="C31" s="450" t="n"/>
      <c r="D31" s="53" t="n"/>
      <c r="E31" s="451" t="n"/>
      <c r="F31" s="53" t="n"/>
      <c r="G31" s="452" t="n"/>
      <c r="H31" s="56" t="n"/>
      <c r="I31" s="451" t="n"/>
    </row>
    <row r="32" ht="16.5" customHeight="1">
      <c r="B32" s="446" t="n">
        <v>45108</v>
      </c>
      <c r="C32" s="446" t="n"/>
      <c r="D32" s="454" t="n"/>
      <c r="E32" s="449" t="n"/>
      <c r="F32" s="47" t="n"/>
      <c r="G32" s="448" t="n"/>
      <c r="H32" s="59" t="n"/>
      <c r="I32" s="449" t="n"/>
    </row>
    <row r="33" ht="16.5" customHeight="1">
      <c r="B33" s="450" t="n">
        <v>45139</v>
      </c>
      <c r="C33" s="450" t="n"/>
      <c r="D33" s="53" t="n"/>
      <c r="E33" s="451" t="n"/>
      <c r="F33" s="53" t="n"/>
      <c r="G33" s="452" t="n"/>
      <c r="H33" s="56" t="n"/>
      <c r="I33" s="453" t="n"/>
    </row>
    <row r="34" ht="16.5" customHeight="1">
      <c r="B34" s="446" t="n">
        <v>45170</v>
      </c>
      <c r="C34" s="446" t="n"/>
      <c r="D34" s="47" t="n"/>
      <c r="E34" s="447" t="n"/>
      <c r="F34" s="47" t="n"/>
      <c r="G34" s="448" t="n"/>
      <c r="H34" s="50" t="n"/>
      <c r="I34" s="449" t="n"/>
    </row>
    <row r="35" ht="16.5" customHeight="1">
      <c r="B35" s="450" t="n">
        <v>45200</v>
      </c>
      <c r="C35" s="450" t="n"/>
      <c r="D35" s="53" t="n"/>
      <c r="E35" s="451" t="n"/>
      <c r="F35" s="53" t="n"/>
      <c r="G35" s="452" t="n"/>
      <c r="H35" s="56" t="n"/>
      <c r="I35" s="453" t="n"/>
    </row>
    <row r="36" ht="16.5" customHeight="1">
      <c r="B36" s="446" t="n">
        <v>45231</v>
      </c>
      <c r="C36" s="446" t="n"/>
      <c r="D36" s="47" t="n"/>
      <c r="E36" s="447" t="n"/>
      <c r="F36" s="47" t="n"/>
      <c r="G36" s="448" t="n"/>
      <c r="H36" s="50" t="n"/>
      <c r="I36" s="449" t="n"/>
    </row>
    <row r="37" ht="16.5" customHeight="1">
      <c r="B37" s="450" t="n">
        <v>45261</v>
      </c>
      <c r="C37" s="450" t="n"/>
      <c r="D37" s="53" t="n"/>
      <c r="E37" s="451" t="n"/>
      <c r="F37" s="53" t="n"/>
      <c r="G37" s="452" t="n"/>
      <c r="H37" s="56" t="n"/>
      <c r="I37" s="453" t="n"/>
    </row>
    <row r="38" ht="16.5" customHeight="1">
      <c r="B38" s="446" t="n">
        <v>45292</v>
      </c>
      <c r="C38" s="446" t="n"/>
      <c r="D38" s="47" t="n"/>
      <c r="E38" s="447" t="n"/>
      <c r="F38" s="47" t="n"/>
      <c r="G38" s="448" t="n"/>
      <c r="H38" s="50" t="n"/>
      <c r="I38" s="449" t="n"/>
    </row>
    <row r="39" ht="16.5" customHeight="1">
      <c r="B39" s="450" t="n">
        <v>45323</v>
      </c>
      <c r="C39" s="450" t="n"/>
      <c r="D39" s="53" t="n"/>
      <c r="E39" s="451" t="n"/>
      <c r="F39" s="53" t="n"/>
      <c r="G39" s="452" t="n"/>
      <c r="H39" s="56" t="n"/>
      <c r="I39" s="453" t="n"/>
    </row>
    <row r="40" ht="16.5" customHeight="1">
      <c r="B40" s="446" t="n">
        <v>45352</v>
      </c>
      <c r="C40" s="446" t="n"/>
      <c r="D40" s="47" t="n"/>
      <c r="E40" s="447" t="n"/>
      <c r="F40" s="47" t="n"/>
      <c r="G40" s="448" t="n"/>
      <c r="H40" s="50" t="n"/>
      <c r="I40" s="449" t="n"/>
    </row>
    <row r="41" ht="16.5" customHeight="1">
      <c r="B41" s="450" t="n">
        <v>45383</v>
      </c>
      <c r="C41" s="450" t="n"/>
      <c r="D41" s="53" t="n"/>
      <c r="E41" s="451" t="n"/>
      <c r="F41" s="53" t="n"/>
      <c r="G41" s="452" t="n"/>
      <c r="H41" s="56" t="n"/>
      <c r="I41" s="453" t="n"/>
    </row>
    <row r="42" ht="16.5" customHeight="1">
      <c r="B42" s="446" t="n">
        <v>45413</v>
      </c>
      <c r="C42" s="446" t="n"/>
      <c r="D42" s="47" t="n"/>
      <c r="E42" s="447" t="n"/>
      <c r="F42" s="47" t="n"/>
      <c r="G42" s="448" t="n"/>
      <c r="H42" s="50" t="n"/>
      <c r="I42" s="449" t="n"/>
    </row>
    <row r="43" ht="16.5" customHeight="1">
      <c r="B43" s="450" t="n">
        <v>45474</v>
      </c>
      <c r="C43" s="450" t="n"/>
      <c r="D43" s="53" t="n"/>
      <c r="E43" s="451" t="n"/>
      <c r="F43" s="53" t="n"/>
      <c r="G43" s="452" t="n"/>
      <c r="H43" s="56" t="n"/>
      <c r="I43" s="453" t="n"/>
    </row>
    <row r="44" ht="16.5" customHeight="1">
      <c r="B44" s="446" t="n">
        <v>45505</v>
      </c>
      <c r="C44" s="446" t="n"/>
      <c r="D44" s="47" t="n"/>
      <c r="E44" s="447" t="n"/>
      <c r="F44" s="47" t="n"/>
      <c r="G44" s="448" t="n"/>
      <c r="H44" s="50" t="n"/>
      <c r="I44" s="449" t="n"/>
    </row>
    <row r="45" ht="16.5" customHeight="1">
      <c r="B45" s="450" t="n">
        <v>45536</v>
      </c>
      <c r="C45" s="450" t="n"/>
      <c r="D45" s="53" t="n"/>
      <c r="E45" s="451" t="n"/>
      <c r="F45" s="53" t="n"/>
      <c r="G45" s="452" t="n"/>
      <c r="H45" s="56" t="n"/>
      <c r="I45" s="453" t="n"/>
    </row>
    <row r="46" ht="16.5" customHeight="1">
      <c r="B46" s="446" t="n">
        <v>45566</v>
      </c>
      <c r="C46" s="446" t="n"/>
      <c r="D46" s="47" t="n"/>
      <c r="E46" s="447" t="n"/>
      <c r="F46" s="47" t="n"/>
      <c r="G46" s="448" t="n"/>
      <c r="H46" s="50" t="n"/>
      <c r="I46" s="449" t="n"/>
    </row>
    <row r="47" ht="16.5" customHeight="1">
      <c r="B47" s="450" t="n">
        <v>45597</v>
      </c>
      <c r="C47" s="450" t="n"/>
      <c r="D47" s="53" t="n"/>
      <c r="E47" s="451" t="n"/>
      <c r="F47" s="53" t="n"/>
      <c r="G47" s="452" t="n"/>
      <c r="H47" s="56" t="n"/>
      <c r="I47" s="453" t="n"/>
    </row>
    <row r="48" ht="16.5" customHeight="1">
      <c r="B48" s="446" t="n">
        <v>45627</v>
      </c>
      <c r="C48" s="446" t="n"/>
      <c r="D48" s="47" t="n"/>
      <c r="E48" s="447" t="n"/>
      <c r="F48" s="47" t="n"/>
      <c r="G48" s="448" t="n"/>
      <c r="H48" s="50" t="n"/>
      <c r="I48" s="449" t="n"/>
    </row>
    <row r="49" ht="16.5" customHeight="1">
      <c r="B49" s="450" t="n">
        <v>45658</v>
      </c>
      <c r="C49" s="450" t="n"/>
      <c r="D49" s="53" t="n"/>
      <c r="E49" s="451" t="n"/>
      <c r="F49" s="53" t="n"/>
      <c r="G49" s="452" t="n"/>
      <c r="H49" s="56" t="n"/>
      <c r="I49" s="453" t="n"/>
    </row>
    <row r="50" ht="16.5" customHeight="1">
      <c r="B50" s="446" t="n">
        <v>45689</v>
      </c>
      <c r="C50" s="446" t="n"/>
      <c r="D50" s="47" t="n"/>
      <c r="E50" s="447" t="n"/>
      <c r="F50" s="47" t="n"/>
      <c r="G50" s="448" t="n"/>
      <c r="H50" s="50" t="n"/>
      <c r="I50" s="449" t="n"/>
    </row>
    <row r="51" ht="16.5" customHeight="1">
      <c r="B51" s="60" t="inlineStr">
        <is>
          <t>Total</t>
        </is>
      </c>
      <c r="C51" s="61" t="n"/>
      <c r="D51" s="62">
        <f>+SUM(D26:D50)</f>
        <v/>
      </c>
      <c r="E51" s="455">
        <f>+SUM(E26:E50)</f>
        <v/>
      </c>
      <c r="F51" s="62">
        <f>+SUM(F26:F50)</f>
        <v/>
      </c>
      <c r="G51" s="456">
        <f>+SUM(G26:G50)</f>
        <v/>
      </c>
      <c r="H51" s="65">
        <f>H43</f>
        <v/>
      </c>
      <c r="I51" s="457">
        <f>I43</f>
        <v/>
      </c>
    </row>
  </sheetData>
  <pageMargins left="0.511811024" right="0.511811024" top="0.787401575" bottom="0.787401575" header="0.31496062" footer="0.31496062"/>
  <pageSetup orientation="portrait" scale="4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DBD241959A8B49B084DFC1376C82BE" ma:contentTypeVersion="18" ma:contentTypeDescription="Criar um novo documento." ma:contentTypeScope="" ma:versionID="1cbf3b2318b7d7737363db9e1b7ce890">
  <xsd:schema xmlns:xsd="http://www.w3.org/2001/XMLSchema" xmlns:xs="http://www.w3.org/2001/XMLSchema" xmlns:p="http://schemas.microsoft.com/office/2006/metadata/properties" xmlns:ns2="5cf7bc02-d943-43c5-88ad-c34f3aeabd6b" xmlns:ns3="f573ba94-0c0e-46e8-b3a4-aefe41146f5c" targetNamespace="http://schemas.microsoft.com/office/2006/metadata/properties" ma:root="true" ma:fieldsID="f9edd2f7ec8ec36401b69a0110038df5" ns2:_="" ns3:_="">
    <xsd:import namespace="5cf7bc02-d943-43c5-88ad-c34f3aeabd6b"/>
    <xsd:import namespace="f573ba94-0c0e-46e8-b3a4-aefe41146f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7bc02-d943-43c5-88ad-c34f3aeab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e89c2d97-2204-4d65-a3a0-55dd26cb8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3ba94-0c0e-46e8-b3a4-aefe41146f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b575634-53d3-448c-ab84-ee80e909d978}" ma:internalName="TaxCatchAll" ma:showField="CatchAllData" ma:web="f573ba94-0c0e-46e8-b3a4-aefe41146f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3ba94-0c0e-46e8-b3a4-aefe41146f5c" xsi:nil="true"/>
    <lcf76f155ced4ddcb4097134ff3c332f xmlns="5cf7bc02-d943-43c5-88ad-c34f3aeabd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C61540-1BA9-4283-A1C6-007B8CC6EC22}"/>
</file>

<file path=customXml/itemProps2.xml><?xml version="1.0" encoding="utf-8"?>
<ds:datastoreItem xmlns:ds="http://schemas.openxmlformats.org/officeDocument/2006/customXml" ds:itemID="{839CD9C4-081A-40BA-95DA-90EFFC01E1B7}"/>
</file>

<file path=customXml/itemProps3.xml><?xml version="1.0" encoding="utf-8"?>
<ds:datastoreItem xmlns:ds="http://schemas.openxmlformats.org/officeDocument/2006/customXml" ds:itemID="{14FF7337-D589-43F0-ACE4-0C54D2AD8C28}"/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Kruger de Campos</dc:creator>
  <cp:lastModifiedBy>Mateus Lopes</cp:lastModifiedBy>
  <cp:lastPrinted>2024-08-21T21:55:01Z</cp:lastPrinted>
  <dcterms:created xsi:type="dcterms:W3CDTF">2020-11-17T19:44:24Z</dcterms:created>
  <dcterms:modified xsi:type="dcterms:W3CDTF">2024-09-26T19:28:12Z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0x010100E8DBD241959A8B49B084DFC1376C82BE</vt:lpwstr>
  </property>
</Properties>
</file>